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6" windowWidth="12120" windowHeight="7212" tabRatio="773" activeTab="0"/>
  </bookViews>
  <sheets>
    <sheet name="Regular Work" sheetId="1" r:id="rId1"/>
    <sheet name="SA's" sheetId="2" r:id="rId2"/>
    <sheet name="Extra Work" sheetId="3" r:id="rId3"/>
  </sheets>
  <definedNames>
    <definedName name="_xlnm.Print_Area" localSheetId="0">'Regular Work'!$A$9:$M$15</definedName>
    <definedName name="_xlnm.Print_Titles" localSheetId="0">'Regular Work'!$1:$8</definedName>
  </definedNames>
  <calcPr fullCalcOnLoad="1"/>
</workbook>
</file>

<file path=xl/sharedStrings.xml><?xml version="1.0" encoding="utf-8"?>
<sst xmlns="http://schemas.openxmlformats.org/spreadsheetml/2006/main" count="444" uniqueCount="128">
  <si>
    <t>Quantity/ Pay Item Tracking System</t>
  </si>
  <si>
    <t>Period Summary Report</t>
  </si>
  <si>
    <t>Estimate No.:</t>
  </si>
  <si>
    <t>Period:</t>
  </si>
  <si>
    <t>Pay Item</t>
  </si>
  <si>
    <t>This</t>
  </si>
  <si>
    <t>Total To</t>
  </si>
  <si>
    <t xml:space="preserve">% </t>
  </si>
  <si>
    <t>No.</t>
  </si>
  <si>
    <t>Unit</t>
  </si>
  <si>
    <t>Plan</t>
  </si>
  <si>
    <t>Previous</t>
  </si>
  <si>
    <t>Estimate</t>
  </si>
  <si>
    <t>Date</t>
  </si>
  <si>
    <t>Unit Price</t>
  </si>
  <si>
    <t>$ This Est</t>
  </si>
  <si>
    <t>$ To-Date</t>
  </si>
  <si>
    <t>Complete</t>
  </si>
  <si>
    <t>QUANTITY</t>
  </si>
  <si>
    <t>TO DATE</t>
  </si>
  <si>
    <t>TOTAL</t>
  </si>
  <si>
    <t>CONTRACT</t>
  </si>
  <si>
    <t>VALUE</t>
  </si>
  <si>
    <t>EARNED THIS</t>
  </si>
  <si>
    <t>ESTIMATE</t>
  </si>
  <si>
    <t>Bid</t>
  </si>
  <si>
    <t>PREVIOUS</t>
  </si>
  <si>
    <t>PAID</t>
  </si>
  <si>
    <t>THIS</t>
  </si>
  <si>
    <t>Item</t>
  </si>
  <si>
    <t>Description</t>
  </si>
  <si>
    <r>
      <t xml:space="preserve">Project:     </t>
    </r>
    <r>
      <rPr>
        <sz val="10"/>
        <rFont val="Arial"/>
        <family val="2"/>
      </rPr>
      <t xml:space="preserve">  PROJECT 111</t>
    </r>
  </si>
  <si>
    <t>Contractor: Contractor's Name</t>
  </si>
  <si>
    <t xml:space="preserve"> </t>
  </si>
  <si>
    <t>LS</t>
  </si>
  <si>
    <t>EA</t>
  </si>
  <si>
    <t>LF</t>
  </si>
  <si>
    <t>4/26/03 to 5/25/03</t>
  </si>
  <si>
    <t>Plan Quantity</t>
  </si>
  <si>
    <t>Desription</t>
  </si>
  <si>
    <t>SA</t>
  </si>
  <si>
    <t>CPR #</t>
  </si>
  <si>
    <t>Quantity</t>
  </si>
  <si>
    <t>03-1614-140-707RA</t>
  </si>
  <si>
    <t>RECLAIM CONFLICTS 4"</t>
  </si>
  <si>
    <t>03-1614-140-720RA</t>
  </si>
  <si>
    <t>RECLAIM CONFLICTS 8"</t>
  </si>
  <si>
    <t>03-1610-142-07R</t>
  </si>
  <si>
    <t>RECLAIM FITTING (F&amp;I)(DIP)(Elbows-45/90)(4")</t>
  </si>
  <si>
    <t>03-1692-213R</t>
  </si>
  <si>
    <t>RECLAIM PIPE RESTRAINT 4"</t>
  </si>
  <si>
    <t>03-1692-218R</t>
  </si>
  <si>
    <t>RECLAIM PIPE RESTRAINT 8"</t>
  </si>
  <si>
    <t>04-550-76-142</t>
  </si>
  <si>
    <t>Gate at Lift Station (F&amp;I)</t>
  </si>
  <si>
    <t>06-1614-140-724</t>
  </si>
  <si>
    <t>WATER PIPE (MECH. JT) (F &amp; I) (DIP CL50) (16")</t>
  </si>
  <si>
    <t>N/A</t>
  </si>
  <si>
    <t>06-1614-140-720</t>
  </si>
  <si>
    <t>WATER PIPE (MECH. JT) (F &amp; I) (DIP CL50) (10")</t>
  </si>
  <si>
    <t>06-1614-140-709</t>
  </si>
  <si>
    <t>WATER PIPE (MECH. JT) (F &amp; I) (DIP CL50) (8")</t>
  </si>
  <si>
    <t>06-1614-140-707R</t>
  </si>
  <si>
    <t>WATER PIPE (MECH. JT) (F &amp; I) (DIP CL50) (4")</t>
  </si>
  <si>
    <t>06-1642-156-09R</t>
  </si>
  <si>
    <t>WATER VALVE (F &amp; I) (DI) (GATE) (8")</t>
  </si>
  <si>
    <t>06-1642-156-07R</t>
  </si>
  <si>
    <t>WATER VALVE (F &amp; I) (DI) (GATE) (4")</t>
  </si>
  <si>
    <t>06-1642-156-05R</t>
  </si>
  <si>
    <t>WATER VALVE (F &amp; I) (DI) (GATE) (2")</t>
  </si>
  <si>
    <t>06-1611-140-206R</t>
  </si>
  <si>
    <t>8" X 45 DEGREE BEND</t>
  </si>
  <si>
    <t>06-1513-160-321S</t>
  </si>
  <si>
    <t>12" PVC SEWER PIPE 14'-16' DEPTH</t>
  </si>
  <si>
    <t>06-1513-160-311S</t>
  </si>
  <si>
    <t>18" PVC SEWER PIPE 16'-18' DEPTH</t>
  </si>
  <si>
    <t>06-1541-111-13S</t>
  </si>
  <si>
    <t>UTILITY MANHOLE (&gt;12')</t>
  </si>
  <si>
    <t>06-1512-160-121S</t>
  </si>
  <si>
    <t>12" PVC FORCE MAIN</t>
  </si>
  <si>
    <t>06-1610-142-14</t>
  </si>
  <si>
    <t>WATER FITTING (F &amp; I) (DIP[) (ELBOW-45/90) (12")</t>
  </si>
  <si>
    <t>06-1610-147-09</t>
  </si>
  <si>
    <t>WATER FITTING (F &amp; I) ( DIP) (PLUGS) (8")</t>
  </si>
  <si>
    <t>06-1610-147-10</t>
  </si>
  <si>
    <t>WATER FITTING (F &amp; I) ( DIP) (PLUGS) (10")</t>
  </si>
  <si>
    <t>06-1610-147-11</t>
  </si>
  <si>
    <t>WATER FITTING (F &amp; I) ( DIP) (PLUGS) (12")</t>
  </si>
  <si>
    <t>06-1610-147-13</t>
  </si>
  <si>
    <t>WATER FITTING (F &amp; I) ( DIP) (PLUGS) (16")</t>
  </si>
  <si>
    <t>06-1613-130-502</t>
  </si>
  <si>
    <t>WATER PIPE (PUSH-ON JT) (F &amp; I) (PVC CL200) (1")</t>
  </si>
  <si>
    <t>06-1613-130-505</t>
  </si>
  <si>
    <t>WATER PIPE (PUSH-ON JT) (F &amp; I) (PVC CL200) (2")</t>
  </si>
  <si>
    <t>06-1614-140-721</t>
  </si>
  <si>
    <t>WATER PIPE (MECH. JT) (F &amp; I) (DIP CL50) (12")</t>
  </si>
  <si>
    <t>06-1635-141-402</t>
  </si>
  <si>
    <t>12"X1" TAPPING SLEEVE</t>
  </si>
  <si>
    <t>06-1642-156-05</t>
  </si>
  <si>
    <t>06-1614-140-720R</t>
  </si>
  <si>
    <t>06-1612-130-105R</t>
  </si>
  <si>
    <t>RECLAIMED WATER PIPE (SOLVENT JT) (F &amp; I) (PVC CL80) (2")</t>
  </si>
  <si>
    <t>06-1611-140-400R</t>
  </si>
  <si>
    <t>4" X 2" REDUCER</t>
  </si>
  <si>
    <t>06-1611-140-300R</t>
  </si>
  <si>
    <t>8" X 2" TEE</t>
  </si>
  <si>
    <t>06-1611-140-707R</t>
  </si>
  <si>
    <t>4" PLUG</t>
  </si>
  <si>
    <t>06-1611-140-709R</t>
  </si>
  <si>
    <t>8" PLUG</t>
  </si>
  <si>
    <t>06-1648-100-2R</t>
  </si>
  <si>
    <t>TIE TO EXISTING LINE</t>
  </si>
  <si>
    <t>06-1541-111-12S</t>
  </si>
  <si>
    <t>UTILITY MANHOLE (6' - 12')</t>
  </si>
  <si>
    <t>06-1610-142-8S</t>
  </si>
  <si>
    <t>12" WYE</t>
  </si>
  <si>
    <t>06-455-133</t>
  </si>
  <si>
    <t>SHEET PILING (30' DEEP X 50' LONG)</t>
  </si>
  <si>
    <t>SF</t>
  </si>
  <si>
    <r>
      <t>Description:  111</t>
    </r>
    <r>
      <rPr>
        <sz val="10"/>
        <rFont val="Arial"/>
        <family val="2"/>
      </rPr>
      <t>- S.A. Work</t>
    </r>
  </si>
  <si>
    <r>
      <t>Description:  111</t>
    </r>
    <r>
      <rPr>
        <sz val="10"/>
        <rFont val="Arial"/>
        <family val="2"/>
      </rPr>
      <t>- Extra Work</t>
    </r>
  </si>
  <si>
    <t>MO</t>
  </si>
  <si>
    <t>9/17/03 to 10/16/03</t>
  </si>
  <si>
    <r>
      <t xml:space="preserve">Project:     </t>
    </r>
    <r>
      <rPr>
        <sz val="10"/>
        <rFont val="Arial"/>
        <family val="2"/>
      </rPr>
      <t xml:space="preserve">  MCP- 0XX</t>
    </r>
  </si>
  <si>
    <t>Description: Big Micro Contract Project</t>
  </si>
  <si>
    <t xml:space="preserve">Contractor: Micro Contract R Us </t>
  </si>
  <si>
    <t>Item 1</t>
  </si>
  <si>
    <t>Item 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</si>
</sst>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00"/>
    <numFmt numFmtId="167" formatCode="0.000"/>
    <numFmt numFmtId="168" formatCode="0.000000"/>
    <numFmt numFmtId="169" formatCode="&quot;$&quot;#,##0.000"/>
    <numFmt numFmtId="170" formatCode="0.00000000"/>
    <numFmt numFmtId="171" formatCode="#,##0.000_);[Red]\(#,##0.000\)"/>
    <numFmt numFmtId="172" formatCode="_(&quot;$&quot;* #,##0.0000_);_(&quot;$&quot;* \(#,##0.0000\);_(&quot;$&quot;* &quot;-&quot;????_);_(@_)"/>
    <numFmt numFmtId="173" formatCode="_(&quot;$&quot;* #,##0.00000_);_(&quot;$&quot;* \(#,##0.00000\);_(&quot;$&quot;* &quot;-&quot;??_);_(@_)"/>
    <numFmt numFmtId="174" formatCode="_(&quot;$&quot;* #,##0.000000000000000_);_(&quot;$&quot;* \(#,##0.000000000000000\);_(&quot;$&quot;* &quot;-&quot;??_);_(@_)"/>
    <numFmt numFmtId="175" formatCode="_(&quot;$&quot;* #,##0.00000000000000000_);_(&quot;$&quot;* \(#,##0.00000000000000000\);_(&quot;$&quot;* &quot;-&quot;??_);_(@_)"/>
    <numFmt numFmtId="176" formatCode="_(&quot;$&quot;* #,##0.00_);_(&quot;$&quot;* \(#,##0.00\);_(&quot;$&quot;* &quot;-&quot;????_);_(@_)"/>
    <numFmt numFmtId="177" formatCode="_(* #,##0.000_);_(* \(#,##0.000\);_(* &quot;-&quot;??_);_(@_)"/>
    <numFmt numFmtId="178" formatCode="#,##0.0000000_);[Red]\(#,##0.0000000\)"/>
    <numFmt numFmtId="179" formatCode="0.0000000"/>
    <numFmt numFmtId="180" formatCode="#,##0.0000_);\(#,##0.0000\)"/>
    <numFmt numFmtId="181" formatCode="_(* #,##0.000000000_);_(* \(#,##0.000000000\);_(* &quot;-&quot;??_);_(@_)"/>
    <numFmt numFmtId="182" formatCode="&quot;$&quot;#,##0.000_);[Red]\(&quot;$&quot;#,##0.000\)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44" fontId="0" fillId="0" borderId="0" xfId="17" applyAlignment="1">
      <alignment/>
    </xf>
    <xf numFmtId="10" fontId="0" fillId="0" borderId="0" xfId="20" applyNumberForma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20" applyNumberFormat="1" applyFont="1" applyAlignment="1">
      <alignment/>
    </xf>
    <xf numFmtId="8" fontId="0" fillId="3" borderId="0" xfId="0" applyNumberFormat="1" applyFill="1" applyAlignment="1">
      <alignment/>
    </xf>
    <xf numFmtId="169" fontId="2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6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39" fontId="1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10" fillId="0" borderId="0" xfId="0" applyNumberFormat="1" applyFont="1" applyAlignment="1">
      <alignment/>
    </xf>
    <xf numFmtId="39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39" fontId="11" fillId="0" borderId="0" xfId="0" applyNumberFormat="1" applyFont="1" applyAlignment="1">
      <alignment/>
    </xf>
    <xf numFmtId="39" fontId="10" fillId="0" borderId="0" xfId="0" applyNumberFormat="1" applyFont="1" applyAlignment="1">
      <alignment horizontal="center"/>
    </xf>
    <xf numFmtId="39" fontId="10" fillId="0" borderId="0" xfId="0" applyNumberFormat="1" applyFont="1" applyAlignment="1">
      <alignment horizontal="right"/>
    </xf>
    <xf numFmtId="7" fontId="10" fillId="0" borderId="0" xfId="0" applyNumberFormat="1" applyFont="1" applyAlignment="1">
      <alignment horizontal="right"/>
    </xf>
    <xf numFmtId="7" fontId="10" fillId="0" borderId="0" xfId="0" applyNumberFormat="1" applyFont="1" applyAlignment="1">
      <alignment/>
    </xf>
    <xf numFmtId="10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right"/>
    </xf>
    <xf numFmtId="8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39" fontId="6" fillId="0" borderId="1" xfId="0" applyNumberFormat="1" applyFont="1" applyBorder="1" applyAlignment="1">
      <alignment horizontal="center" vertical="center"/>
    </xf>
    <xf numFmtId="39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39" fontId="10" fillId="0" borderId="2" xfId="0" applyNumberFormat="1" applyFont="1" applyBorder="1" applyAlignment="1">
      <alignment horizontal="right" vertical="center"/>
    </xf>
    <xf numFmtId="39" fontId="10" fillId="0" borderId="3" xfId="0" applyNumberFormat="1" applyFont="1" applyBorder="1" applyAlignment="1">
      <alignment horizontal="right" vertical="center"/>
    </xf>
    <xf numFmtId="7" fontId="6" fillId="0" borderId="4" xfId="0" applyNumberFormat="1" applyFont="1" applyBorder="1" applyAlignment="1">
      <alignment horizontal="right" vertical="center"/>
    </xf>
    <xf numFmtId="7" fontId="6" fillId="0" borderId="3" xfId="0" applyNumberFormat="1" applyFont="1" applyBorder="1" applyAlignment="1">
      <alignment horizontal="right" vertical="center"/>
    </xf>
    <xf numFmtId="10" fontId="6" fillId="0" borderId="3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39" fontId="10" fillId="0" borderId="0" xfId="20" applyNumberFormat="1" applyFont="1" applyAlignment="1">
      <alignment/>
    </xf>
    <xf numFmtId="180" fontId="10" fillId="0" borderId="0" xfId="0" applyNumberFormat="1" applyFont="1" applyAlignment="1">
      <alignment/>
    </xf>
    <xf numFmtId="181" fontId="10" fillId="0" borderId="0" xfId="15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8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LEDG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2667000</xdr:colOff>
      <xdr:row>20</xdr:row>
      <xdr:rowOff>76200</xdr:rowOff>
    </xdr:from>
    <xdr:to>
      <xdr:col>13</xdr:col>
      <xdr:colOff>304800</xdr:colOff>
      <xdr:row>40</xdr:row>
      <xdr:rowOff>85725</xdr:rowOff>
    </xdr:to>
    <xdr:sp>
      <xdr:nvSpPr>
        <xdr:cNvPr id="1" name="AutoShape 1"/>
        <xdr:cNvSpPr>
          <a:spLocks/>
        </xdr:cNvSpPr>
      </xdr:nvSpPr>
      <xdr:spPr>
        <a:xfrm rot="19966188">
          <a:off x="4019550" y="3429000"/>
          <a:ext cx="8458200" cy="3248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7200" i="1" kern="10" spc="144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="75" zoomScaleNormal="75" workbookViewId="0" topLeftCell="A1">
      <pane xSplit="1" ySplit="8" topLeftCell="E9" activePane="bottomRight" state="frozen"/>
      <selection pane="topLeft" activeCell="J48" sqref="J48"/>
      <selection pane="topRight" activeCell="J48" sqref="J48"/>
      <selection pane="bottomLeft" activeCell="J48" sqref="J48"/>
      <selection pane="bottomRight" activeCell="G12" sqref="G12"/>
    </sheetView>
  </sheetViews>
  <sheetFormatPr defaultColWidth="9.140625" defaultRowHeight="12.75"/>
  <cols>
    <col min="1" max="1" width="19.00390625" style="1" customWidth="1"/>
    <col min="2" max="2" width="1.421875" style="1" hidden="1" customWidth="1"/>
    <col min="3" max="3" width="6.8515625" style="19" hidden="1" customWidth="1"/>
    <col min="4" max="4" width="39.7109375" style="1" customWidth="1"/>
    <col min="5" max="5" width="4.57421875" style="1" bestFit="1" customWidth="1"/>
    <col min="6" max="6" width="12.421875" style="1" bestFit="1" customWidth="1"/>
    <col min="7" max="7" width="13.421875" style="1" customWidth="1"/>
    <col min="8" max="8" width="12.140625" style="1" bestFit="1" customWidth="1"/>
    <col min="9" max="9" width="13.8515625" style="1" customWidth="1"/>
    <col min="10" max="10" width="13.57421875" style="1" bestFit="1" customWidth="1"/>
    <col min="11" max="11" width="13.00390625" style="1" bestFit="1" customWidth="1"/>
    <col min="12" max="12" width="15.140625" style="2" customWidth="1"/>
    <col min="13" max="13" width="9.7109375" style="0" customWidth="1"/>
    <col min="15" max="15" width="15.140625" style="0" customWidth="1"/>
    <col min="16" max="16" width="13.421875" style="14" customWidth="1"/>
    <col min="17" max="17" width="2.7109375" style="0" customWidth="1"/>
    <col min="18" max="18" width="14.421875" style="0" customWidth="1"/>
    <col min="19" max="19" width="14.28125" style="0" customWidth="1"/>
    <col min="20" max="20" width="13.421875" style="25" customWidth="1"/>
    <col min="21" max="21" width="3.140625" style="0" customWidth="1"/>
    <col min="22" max="22" width="13.7109375" style="0" bestFit="1" customWidth="1"/>
    <col min="23" max="24" width="13.7109375" style="0" customWidth="1"/>
    <col min="26" max="26" width="10.8515625" style="0" bestFit="1" customWidth="1"/>
  </cols>
  <sheetData>
    <row r="1" spans="4:14" ht="17.25">
      <c r="D1" s="107" t="s">
        <v>0</v>
      </c>
      <c r="E1" s="107"/>
      <c r="F1" s="107"/>
      <c r="G1" s="107"/>
      <c r="H1" s="107"/>
      <c r="I1" s="107"/>
      <c r="J1" s="107"/>
      <c r="K1" s="107"/>
      <c r="L1" s="107"/>
      <c r="M1" s="107"/>
      <c r="N1" s="31"/>
    </row>
    <row r="2" spans="4:14" ht="17.25">
      <c r="D2" s="107" t="s">
        <v>1</v>
      </c>
      <c r="E2" s="107"/>
      <c r="F2" s="107"/>
      <c r="G2" s="107"/>
      <c r="H2" s="107"/>
      <c r="I2" s="107"/>
      <c r="J2" s="107"/>
      <c r="K2" s="107"/>
      <c r="L2" s="107"/>
      <c r="M2" s="107"/>
      <c r="N2" s="31"/>
    </row>
    <row r="3" spans="4:14" ht="13.5">
      <c r="D3" s="6" t="s">
        <v>123</v>
      </c>
      <c r="E3" s="6"/>
      <c r="F3" s="6"/>
      <c r="G3" s="7"/>
      <c r="H3" s="7"/>
      <c r="I3" s="7"/>
      <c r="J3" s="7"/>
      <c r="K3" s="6"/>
      <c r="L3" s="7"/>
      <c r="M3" s="7"/>
      <c r="N3" s="5"/>
    </row>
    <row r="4" spans="4:14" ht="13.5">
      <c r="D4" s="6" t="s">
        <v>124</v>
      </c>
      <c r="E4" s="6"/>
      <c r="F4" s="6"/>
      <c r="G4" s="20"/>
      <c r="H4" s="7"/>
      <c r="I4" s="7"/>
      <c r="J4" s="8" t="s">
        <v>2</v>
      </c>
      <c r="K4" s="8">
        <v>3</v>
      </c>
      <c r="L4" s="9"/>
      <c r="M4" s="7"/>
      <c r="N4" s="5"/>
    </row>
    <row r="5" spans="4:14" ht="13.5">
      <c r="D5" s="6" t="s">
        <v>125</v>
      </c>
      <c r="E5" s="6"/>
      <c r="F5" s="6"/>
      <c r="G5" s="7"/>
      <c r="H5" s="7"/>
      <c r="I5" s="7"/>
      <c r="J5" s="8" t="s">
        <v>3</v>
      </c>
      <c r="K5" s="106" t="s">
        <v>122</v>
      </c>
      <c r="L5" s="106"/>
      <c r="N5" s="5"/>
    </row>
    <row r="6" spans="22:24" ht="12.75">
      <c r="V6" s="4" t="s">
        <v>20</v>
      </c>
      <c r="W6" s="4"/>
      <c r="X6" s="4"/>
    </row>
    <row r="7" spans="1:26" ht="12.75">
      <c r="A7" s="75" t="s">
        <v>4</v>
      </c>
      <c r="B7" s="76"/>
      <c r="C7" s="76" t="s">
        <v>10</v>
      </c>
      <c r="D7" s="108" t="s">
        <v>30</v>
      </c>
      <c r="E7" s="78"/>
      <c r="F7" s="79"/>
      <c r="G7" s="78"/>
      <c r="H7" s="77" t="s">
        <v>5</v>
      </c>
      <c r="I7" s="77" t="s">
        <v>6</v>
      </c>
      <c r="J7" s="77"/>
      <c r="K7" s="78"/>
      <c r="L7" s="78"/>
      <c r="M7" s="80" t="s">
        <v>7</v>
      </c>
      <c r="P7" s="15" t="s">
        <v>18</v>
      </c>
      <c r="R7" s="15" t="s">
        <v>26</v>
      </c>
      <c r="S7" s="15" t="s">
        <v>20</v>
      </c>
      <c r="T7" s="28" t="s">
        <v>28</v>
      </c>
      <c r="V7" s="4" t="s">
        <v>21</v>
      </c>
      <c r="W7" s="4"/>
      <c r="X7" s="4"/>
      <c r="Z7" s="15" t="s">
        <v>23</v>
      </c>
    </row>
    <row r="8" spans="1:26" ht="12.75">
      <c r="A8" s="81" t="s">
        <v>8</v>
      </c>
      <c r="B8" s="82"/>
      <c r="C8" s="82" t="s">
        <v>29</v>
      </c>
      <c r="D8" s="109"/>
      <c r="E8" s="82" t="s">
        <v>9</v>
      </c>
      <c r="F8" s="82" t="s">
        <v>10</v>
      </c>
      <c r="G8" s="82" t="s">
        <v>11</v>
      </c>
      <c r="H8" s="82" t="s">
        <v>12</v>
      </c>
      <c r="I8" s="82" t="s">
        <v>13</v>
      </c>
      <c r="J8" s="82" t="s">
        <v>14</v>
      </c>
      <c r="K8" s="82" t="s">
        <v>15</v>
      </c>
      <c r="L8" s="82" t="s">
        <v>16</v>
      </c>
      <c r="M8" s="83" t="s">
        <v>17</v>
      </c>
      <c r="P8" s="15" t="s">
        <v>19</v>
      </c>
      <c r="R8" s="15" t="s">
        <v>27</v>
      </c>
      <c r="S8" s="15" t="s">
        <v>19</v>
      </c>
      <c r="T8" s="28" t="s">
        <v>24</v>
      </c>
      <c r="V8" s="4" t="s">
        <v>22</v>
      </c>
      <c r="W8" s="29" t="s">
        <v>25</v>
      </c>
      <c r="X8" s="4"/>
      <c r="Z8" s="15" t="s">
        <v>24</v>
      </c>
    </row>
    <row r="10" spans="1:24" ht="12.75">
      <c r="A10" s="97">
        <v>1</v>
      </c>
      <c r="B10" s="98">
        <v>10</v>
      </c>
      <c r="C10" s="99" t="s">
        <v>10</v>
      </c>
      <c r="D10" s="100" t="s">
        <v>126</v>
      </c>
      <c r="E10" s="101" t="s">
        <v>121</v>
      </c>
      <c r="F10" s="102">
        <v>12</v>
      </c>
      <c r="G10" s="103">
        <v>2</v>
      </c>
      <c r="H10" s="103">
        <v>1</v>
      </c>
      <c r="I10" s="103">
        <f>G10+H10</f>
        <v>3</v>
      </c>
      <c r="J10" s="104">
        <v>4321</v>
      </c>
      <c r="K10" s="104">
        <f>+ROUND(+H10*J10,2)</f>
        <v>4321</v>
      </c>
      <c r="L10" s="104">
        <f>+ROUND(+P10*J10,2)</f>
        <v>12963</v>
      </c>
      <c r="M10" s="105">
        <f>+P10/F10</f>
        <v>0.25</v>
      </c>
      <c r="O10" t="s">
        <v>33</v>
      </c>
      <c r="P10" s="16">
        <f>G10+H10</f>
        <v>3</v>
      </c>
      <c r="R10" s="21">
        <f>G10*J10</f>
        <v>8642</v>
      </c>
      <c r="S10" s="21">
        <f>ROUND((I10*J10),2)</f>
        <v>12963</v>
      </c>
      <c r="T10" s="25">
        <f>ROUND((H10*J10),2)</f>
        <v>4321</v>
      </c>
      <c r="V10" s="17">
        <f>+J10*F10</f>
        <v>51852</v>
      </c>
      <c r="W10" s="17">
        <v>7008</v>
      </c>
      <c r="X10" s="17">
        <f>V10-W10</f>
        <v>44844</v>
      </c>
    </row>
    <row r="11" spans="1:24" ht="12.75">
      <c r="A11" s="97">
        <v>2</v>
      </c>
      <c r="B11" s="98"/>
      <c r="C11" s="99"/>
      <c r="D11" s="100" t="s">
        <v>127</v>
      </c>
      <c r="E11" s="101" t="s">
        <v>34</v>
      </c>
      <c r="F11" s="102">
        <v>1</v>
      </c>
      <c r="G11" s="103">
        <v>0.5717</v>
      </c>
      <c r="H11" s="103">
        <v>0.01805</v>
      </c>
      <c r="I11" s="103">
        <f>G11+H11</f>
        <v>0.58975</v>
      </c>
      <c r="J11" s="104">
        <v>7908.4</v>
      </c>
      <c r="K11" s="104">
        <f>+ROUND(+H11*J11,2)</f>
        <v>142.75</v>
      </c>
      <c r="L11" s="104">
        <f>I11*J11</f>
        <v>4663.9789</v>
      </c>
      <c r="M11" s="105">
        <f>I11/F11</f>
        <v>0.58975</v>
      </c>
      <c r="P11" s="16"/>
      <c r="R11" s="21"/>
      <c r="S11" s="21"/>
      <c r="V11" s="17"/>
      <c r="W11" s="17"/>
      <c r="X11" s="17"/>
    </row>
    <row r="12" spans="1:24" ht="13.5" thickBot="1">
      <c r="A12" s="88">
        <v>3</v>
      </c>
      <c r="B12" s="89"/>
      <c r="C12" s="90"/>
      <c r="D12" s="91" t="s">
        <v>127</v>
      </c>
      <c r="E12" s="92" t="s">
        <v>35</v>
      </c>
      <c r="F12" s="93">
        <v>187</v>
      </c>
      <c r="G12" s="94">
        <v>117</v>
      </c>
      <c r="H12" s="94">
        <v>25</v>
      </c>
      <c r="I12" s="94">
        <f>G12+H12</f>
        <v>142</v>
      </c>
      <c r="J12" s="95">
        <v>54.81</v>
      </c>
      <c r="K12" s="95">
        <f>+ROUND(+H12*J12,2)</f>
        <v>1370.25</v>
      </c>
      <c r="L12" s="95">
        <f>I12*J12</f>
        <v>7783.02</v>
      </c>
      <c r="M12" s="96">
        <f>I12/F12</f>
        <v>0.7593582887700535</v>
      </c>
      <c r="P12" s="16"/>
      <c r="R12" s="21"/>
      <c r="S12" s="21"/>
      <c r="V12" s="17"/>
      <c r="W12" s="17"/>
      <c r="X12" s="17"/>
    </row>
    <row r="13" spans="1:25" ht="13.5" thickTop="1">
      <c r="A13" s="7"/>
      <c r="B13" s="7"/>
      <c r="C13" s="9"/>
      <c r="D13" s="7"/>
      <c r="E13" s="9"/>
      <c r="F13" s="7"/>
      <c r="G13" s="7"/>
      <c r="H13" s="16"/>
      <c r="I13" s="16"/>
      <c r="J13" s="7"/>
      <c r="K13" s="17"/>
      <c r="L13" s="17"/>
      <c r="M13" s="7"/>
      <c r="P13"/>
      <c r="R13" s="21"/>
      <c r="S13" s="21"/>
      <c r="V13" s="30">
        <f>SUM(V10:V10)</f>
        <v>51852</v>
      </c>
      <c r="W13" s="30">
        <f>SUM(W10:W10)</f>
        <v>7008</v>
      </c>
      <c r="X13" s="3">
        <f>SUM(X10:X10)</f>
        <v>44844</v>
      </c>
      <c r="Y13" s="3">
        <f>X13+W13-V13</f>
        <v>0</v>
      </c>
    </row>
    <row r="14" spans="1:24" ht="19.5" customHeight="1">
      <c r="A14" s="84" t="s">
        <v>20</v>
      </c>
      <c r="B14" s="84"/>
      <c r="C14" s="84"/>
      <c r="D14" s="85"/>
      <c r="E14" s="85"/>
      <c r="F14" s="85"/>
      <c r="G14" s="86"/>
      <c r="H14" s="86"/>
      <c r="I14" s="86"/>
      <c r="J14" s="85"/>
      <c r="K14" s="86">
        <f>SUM(K10:K13)</f>
        <v>5834</v>
      </c>
      <c r="L14" s="86">
        <f>SUM(L10:L13)</f>
        <v>25409.998900000002</v>
      </c>
      <c r="M14" s="87">
        <f>L14/V13</f>
        <v>0.4900485786469182</v>
      </c>
      <c r="O14" s="22"/>
      <c r="P14"/>
      <c r="R14" s="21">
        <f>SUM(R10:R13)</f>
        <v>8642</v>
      </c>
      <c r="S14" s="27">
        <f>SUM(S10:S13)</f>
        <v>12963</v>
      </c>
      <c r="T14" s="25">
        <f>SUM(T10:T13)</f>
        <v>4321</v>
      </c>
      <c r="V14" s="3"/>
      <c r="W14" s="3"/>
      <c r="X14" s="3"/>
    </row>
    <row r="15" spans="1:24" ht="12.75">
      <c r="A15" s="7"/>
      <c r="B15" s="7"/>
      <c r="C15" s="9"/>
      <c r="D15" s="7"/>
      <c r="E15" s="7"/>
      <c r="F15" s="7"/>
      <c r="G15" s="7"/>
      <c r="H15" s="16"/>
      <c r="I15" s="16"/>
      <c r="J15" s="7"/>
      <c r="K15" s="7"/>
      <c r="L15" s="17"/>
      <c r="M15" s="7"/>
      <c r="X15" s="21"/>
    </row>
    <row r="16" spans="1:23" ht="12.75">
      <c r="A16" s="7"/>
      <c r="B16" s="7"/>
      <c r="C16" s="9"/>
      <c r="D16" s="7"/>
      <c r="E16" s="7"/>
      <c r="F16" s="7"/>
      <c r="G16" s="7"/>
      <c r="H16" s="16"/>
      <c r="I16" s="16"/>
      <c r="J16" s="7"/>
      <c r="K16" s="7"/>
      <c r="L16" s="17"/>
      <c r="M16" s="26"/>
      <c r="S16" s="3">
        <f>S14-R14</f>
        <v>4321</v>
      </c>
      <c r="V16" s="24">
        <v>6523965</v>
      </c>
      <c r="W16">
        <v>-491581</v>
      </c>
    </row>
    <row r="17" spans="1:23" ht="12.75">
      <c r="A17" s="7"/>
      <c r="B17" s="7"/>
      <c r="C17" s="9"/>
      <c r="D17" s="7"/>
      <c r="E17" s="7"/>
      <c r="F17" s="7"/>
      <c r="G17" s="7"/>
      <c r="H17" s="16"/>
      <c r="I17" s="16"/>
      <c r="J17" s="7"/>
      <c r="K17" s="7"/>
      <c r="L17" s="17"/>
      <c r="M17" s="7"/>
      <c r="V17" s="23">
        <f>V16/V13</f>
        <v>125.81896551724138</v>
      </c>
      <c r="W17" s="3">
        <f>V13+W16</f>
        <v>-439729</v>
      </c>
    </row>
    <row r="18" spans="1:24" ht="12.75">
      <c r="A18" s="7"/>
      <c r="B18" s="7"/>
      <c r="C18" s="9"/>
      <c r="D18" s="7"/>
      <c r="E18" s="7"/>
      <c r="F18" s="7"/>
      <c r="G18" s="7"/>
      <c r="H18" s="16"/>
      <c r="I18" s="16"/>
      <c r="J18" s="7"/>
      <c r="K18" s="7"/>
      <c r="L18" s="17"/>
      <c r="M18" s="7"/>
      <c r="R18" s="21">
        <f>R14</f>
        <v>8642</v>
      </c>
      <c r="V18" s="2"/>
      <c r="W18" s="2"/>
      <c r="X18" s="2"/>
    </row>
    <row r="19" spans="8:24" ht="12.75">
      <c r="H19" s="16"/>
      <c r="I19" s="16"/>
      <c r="L19" s="17"/>
      <c r="M19" s="23"/>
      <c r="R19" s="21"/>
      <c r="V19" s="24">
        <v>6523965</v>
      </c>
      <c r="W19" s="24">
        <f>S14-W13</f>
        <v>5955</v>
      </c>
      <c r="X19" s="24"/>
    </row>
    <row r="20" spans="8:24" ht="12.75">
      <c r="H20" s="16"/>
      <c r="I20" s="16"/>
      <c r="R20">
        <f>8612257.17-8449453.56</f>
        <v>162803.6099999994</v>
      </c>
      <c r="V20" s="23">
        <v>0.7762368449815054</v>
      </c>
      <c r="W20" s="23"/>
      <c r="X20" s="23"/>
    </row>
    <row r="21" spans="8:24" ht="12.75">
      <c r="H21" s="16"/>
      <c r="I21" s="16"/>
      <c r="R21" s="21"/>
      <c r="V21" s="23"/>
      <c r="W21" s="23"/>
      <c r="X21" s="23"/>
    </row>
    <row r="22" spans="8:22" ht="12.75">
      <c r="H22" s="16"/>
      <c r="I22" s="16"/>
      <c r="R22" s="21">
        <f>R18-8469083.02</f>
        <v>-8460441.02</v>
      </c>
      <c r="V22">
        <v>4471948</v>
      </c>
    </row>
    <row r="23" spans="8:22" ht="12.75">
      <c r="H23" s="16"/>
      <c r="I23" s="16"/>
      <c r="V23">
        <v>0.5026814183946129</v>
      </c>
    </row>
    <row r="24" spans="8:9" ht="12.75">
      <c r="H24" s="16"/>
      <c r="I24" s="16"/>
    </row>
    <row r="25" spans="8:9" ht="12.75">
      <c r="H25" s="16"/>
      <c r="I25" s="16"/>
    </row>
    <row r="26" spans="8:9" ht="12.75">
      <c r="H26" s="16"/>
      <c r="I26" s="16"/>
    </row>
    <row r="27" spans="8:9" ht="12.75">
      <c r="H27" s="16"/>
      <c r="I27" s="16"/>
    </row>
    <row r="28" spans="8:9" ht="12.75">
      <c r="H28" s="16"/>
      <c r="I28" s="16"/>
    </row>
    <row r="29" spans="8:9" ht="12.75">
      <c r="H29" s="16"/>
      <c r="I29" s="16"/>
    </row>
    <row r="30" spans="8:9" ht="12.75">
      <c r="H30" s="16"/>
      <c r="I30" s="16"/>
    </row>
    <row r="31" spans="8:9" ht="12.75">
      <c r="H31" s="16"/>
      <c r="I31" s="16"/>
    </row>
    <row r="32" spans="8:9" ht="12.75">
      <c r="H32" s="16"/>
      <c r="I32" s="16"/>
    </row>
    <row r="33" spans="8:9" ht="12.75">
      <c r="H33" s="16"/>
      <c r="I33" s="16"/>
    </row>
    <row r="34" spans="8:9" ht="12.75">
      <c r="H34" s="16"/>
      <c r="I34" s="16"/>
    </row>
    <row r="35" spans="8:9" ht="12.75">
      <c r="H35" s="16"/>
      <c r="I35" s="16"/>
    </row>
    <row r="36" spans="8:9" ht="12.75">
      <c r="H36" s="16"/>
      <c r="I36" s="16"/>
    </row>
    <row r="37" spans="8:9" ht="12.75">
      <c r="H37" s="16"/>
      <c r="I37" s="16"/>
    </row>
    <row r="38" spans="8:9" ht="12.75">
      <c r="H38" s="16"/>
      <c r="I38" s="16"/>
    </row>
    <row r="39" spans="8:9" ht="12.75">
      <c r="H39" s="16"/>
      <c r="I39" s="16"/>
    </row>
    <row r="40" spans="8:9" ht="12.75">
      <c r="H40" s="16"/>
      <c r="I40" s="16"/>
    </row>
    <row r="41" spans="8:9" ht="12.75">
      <c r="H41" s="16"/>
      <c r="I41" s="16"/>
    </row>
    <row r="42" spans="8:9" ht="12.75">
      <c r="H42" s="16"/>
      <c r="I42" s="16"/>
    </row>
    <row r="43" spans="8:9" ht="12.75">
      <c r="H43" s="16"/>
      <c r="I43" s="16"/>
    </row>
    <row r="44" spans="8:9" ht="12.75">
      <c r="H44" s="16"/>
      <c r="I44" s="16"/>
    </row>
    <row r="45" spans="8:9" ht="12.75">
      <c r="H45" s="16"/>
      <c r="I45" s="16"/>
    </row>
    <row r="46" spans="8:9" ht="12.75">
      <c r="H46" s="16"/>
      <c r="I46" s="16"/>
    </row>
    <row r="47" spans="8:9" ht="12.75">
      <c r="H47" s="16"/>
      <c r="I47" s="16"/>
    </row>
    <row r="48" spans="8:9" ht="12.75">
      <c r="H48" s="16"/>
      <c r="I48" s="16"/>
    </row>
    <row r="49" spans="8:9" ht="12.75">
      <c r="H49" s="16"/>
      <c r="I49" s="16"/>
    </row>
    <row r="50" spans="8:9" ht="12.75">
      <c r="H50" s="16"/>
      <c r="I50" s="16"/>
    </row>
    <row r="51" spans="8:9" ht="12.75">
      <c r="H51" s="16"/>
      <c r="I51" s="16"/>
    </row>
    <row r="52" spans="8:9" ht="12.75">
      <c r="H52" s="16"/>
      <c r="I52" s="16"/>
    </row>
    <row r="53" spans="8:9" ht="12.75">
      <c r="H53" s="16"/>
      <c r="I53" s="16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6"/>
      <c r="I56" s="16"/>
    </row>
    <row r="57" spans="8:9" ht="12.75">
      <c r="H57" s="16"/>
      <c r="I57" s="16"/>
    </row>
  </sheetData>
  <mergeCells count="4">
    <mergeCell ref="K5:L5"/>
    <mergeCell ref="D1:M1"/>
    <mergeCell ref="D2:M2"/>
    <mergeCell ref="D7:D8"/>
  </mergeCells>
  <printOptions/>
  <pageMargins left="0.5" right="0.5" top="0.77" bottom="0.87" header="0" footer="0"/>
  <pageSetup fitToHeight="11" fitToWidth="1" horizontalDpi="600" verticalDpi="600" orientation="landscape" scale="78" r:id="rId1"/>
  <headerFooter alignWithMargins="0">
    <oddHeader>&amp;R&amp;OPage &amp;P of &amp;N</oddHeader>
    <oddFooter>&amp;LPay Estimate MCP-0XX
Regular Work&amp;R&amp;9MC-E03 Oct.03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zoomScale="50" zoomScaleNormal="50" workbookViewId="0" topLeftCell="A10">
      <selection activeCell="F22" sqref="F22"/>
    </sheetView>
  </sheetViews>
  <sheetFormatPr defaultColWidth="9.140625" defaultRowHeight="12.75"/>
  <cols>
    <col min="1" max="1" width="20.28125" style="1" customWidth="1"/>
    <col min="2" max="2" width="51.00390625" style="1" customWidth="1"/>
    <col min="3" max="3" width="7.57421875" style="32" customWidth="1"/>
    <col min="4" max="4" width="4.28125" style="1" hidden="1" customWidth="1"/>
    <col min="5" max="5" width="6.8515625" style="1" customWidth="1"/>
    <col min="6" max="6" width="12.140625" style="1" bestFit="1" customWidth="1"/>
    <col min="7" max="7" width="12.28125" style="1" bestFit="1" customWidth="1"/>
    <col min="8" max="8" width="10.7109375" style="1" bestFit="1" customWidth="1"/>
    <col min="9" max="9" width="11.7109375" style="1" bestFit="1" customWidth="1"/>
    <col min="10" max="10" width="12.8515625" style="1" bestFit="1" customWidth="1"/>
    <col min="11" max="11" width="13.57421875" style="1" customWidth="1"/>
    <col min="12" max="12" width="13.8515625" style="2" customWidth="1"/>
    <col min="13" max="13" width="9.7109375" style="0" customWidth="1"/>
  </cols>
  <sheetData>
    <row r="1" spans="1:15" ht="17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10"/>
      <c r="L1" s="110"/>
      <c r="M1" s="110"/>
      <c r="N1" s="31"/>
      <c r="O1" s="31"/>
    </row>
    <row r="2" spans="1:15" ht="17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10"/>
      <c r="L2" s="110"/>
      <c r="M2" s="110"/>
      <c r="N2" s="31"/>
      <c r="O2" s="31"/>
    </row>
    <row r="3" spans="2:13" ht="12.75">
      <c r="B3" s="6" t="s">
        <v>31</v>
      </c>
      <c r="E3" s="6"/>
      <c r="F3" s="6"/>
      <c r="G3" s="7"/>
      <c r="H3" s="7"/>
      <c r="I3" s="7"/>
      <c r="J3" s="7"/>
      <c r="K3" s="6"/>
      <c r="L3" s="7"/>
      <c r="M3" s="7"/>
    </row>
    <row r="4" spans="2:13" ht="12.75">
      <c r="B4" s="6" t="s">
        <v>119</v>
      </c>
      <c r="E4" s="6"/>
      <c r="F4" s="6"/>
      <c r="G4" s="7"/>
      <c r="H4" s="7"/>
      <c r="I4" s="7"/>
      <c r="J4" s="8" t="s">
        <v>2</v>
      </c>
      <c r="K4" s="8">
        <v>25</v>
      </c>
      <c r="L4" s="9"/>
      <c r="M4" s="7"/>
    </row>
    <row r="5" spans="2:12" ht="12.75">
      <c r="B5" s="6" t="s">
        <v>32</v>
      </c>
      <c r="E5" s="6"/>
      <c r="F5" s="6"/>
      <c r="G5" s="7"/>
      <c r="H5" s="7"/>
      <c r="I5" s="7"/>
      <c r="J5" s="8" t="s">
        <v>3</v>
      </c>
      <c r="K5" s="106" t="s">
        <v>37</v>
      </c>
      <c r="L5" s="106"/>
    </row>
    <row r="7" spans="1:13" ht="12.75">
      <c r="A7" s="10" t="s">
        <v>4</v>
      </c>
      <c r="B7" s="10" t="s">
        <v>38</v>
      </c>
      <c r="C7" s="33"/>
      <c r="D7" s="11" t="s">
        <v>39</v>
      </c>
      <c r="E7" s="12"/>
      <c r="F7" s="11" t="s">
        <v>40</v>
      </c>
      <c r="G7" s="12"/>
      <c r="H7" s="11" t="s">
        <v>5</v>
      </c>
      <c r="I7" s="11" t="s">
        <v>6</v>
      </c>
      <c r="J7" s="11"/>
      <c r="K7" s="12"/>
      <c r="L7" s="12"/>
      <c r="M7" s="12" t="s">
        <v>7</v>
      </c>
    </row>
    <row r="8" spans="1:13" ht="12.75">
      <c r="A8" s="11" t="s">
        <v>8</v>
      </c>
      <c r="B8" s="11" t="s">
        <v>29</v>
      </c>
      <c r="C8" s="34" t="s">
        <v>41</v>
      </c>
      <c r="D8" s="13"/>
      <c r="E8" s="11" t="s">
        <v>9</v>
      </c>
      <c r="F8" s="11" t="s">
        <v>42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</row>
    <row r="9" spans="1:13" ht="12.75">
      <c r="A9" s="35"/>
      <c r="B9" s="35"/>
      <c r="D9" s="35"/>
      <c r="E9" s="35"/>
      <c r="F9" s="35"/>
      <c r="G9" s="35"/>
      <c r="H9" s="35"/>
      <c r="I9" s="35"/>
      <c r="J9" s="36"/>
      <c r="K9" s="36"/>
      <c r="L9" s="36"/>
      <c r="M9" s="37"/>
    </row>
    <row r="10" spans="1:13" ht="12.75">
      <c r="A10" s="38" t="s">
        <v>43</v>
      </c>
      <c r="B10" s="39" t="s">
        <v>44</v>
      </c>
      <c r="C10" s="40">
        <v>3</v>
      </c>
      <c r="D10" s="41"/>
      <c r="E10" s="42" t="s">
        <v>35</v>
      </c>
      <c r="F10" s="43">
        <v>6</v>
      </c>
      <c r="G10" s="43">
        <v>6</v>
      </c>
      <c r="H10" s="43">
        <f aca="true" t="shared" si="0" ref="H10:H47">I10-G10</f>
        <v>0</v>
      </c>
      <c r="I10" s="43">
        <v>6</v>
      </c>
      <c r="J10" s="44">
        <v>837.28</v>
      </c>
      <c r="K10" s="45">
        <f>+ROUND(+H10*J10,2)</f>
        <v>0</v>
      </c>
      <c r="L10" s="45">
        <f aca="true" t="shared" si="1" ref="L10:L47">+ROUND(+I10*J10,2)</f>
        <v>5023.68</v>
      </c>
      <c r="M10" s="46">
        <f aca="true" t="shared" si="2" ref="M10:M47">I10/F10</f>
        <v>1</v>
      </c>
    </row>
    <row r="11" spans="1:13" ht="12.75">
      <c r="A11" s="38" t="s">
        <v>45</v>
      </c>
      <c r="B11" s="39" t="s">
        <v>46</v>
      </c>
      <c r="C11" s="40">
        <v>3</v>
      </c>
      <c r="D11" s="41"/>
      <c r="E11" s="42" t="s">
        <v>35</v>
      </c>
      <c r="F11" s="43">
        <v>18</v>
      </c>
      <c r="G11" s="43">
        <v>18</v>
      </c>
      <c r="H11" s="43">
        <f t="shared" si="0"/>
        <v>0</v>
      </c>
      <c r="I11" s="43">
        <v>18</v>
      </c>
      <c r="J11" s="44">
        <v>850.44</v>
      </c>
      <c r="K11" s="45">
        <f>+ROUND(+H11*J11,2)</f>
        <v>0</v>
      </c>
      <c r="L11" s="45">
        <f t="shared" si="1"/>
        <v>15307.92</v>
      </c>
      <c r="M11" s="46">
        <f t="shared" si="2"/>
        <v>1</v>
      </c>
    </row>
    <row r="12" spans="1:13" ht="12.75">
      <c r="A12" s="38" t="s">
        <v>47</v>
      </c>
      <c r="B12" s="39" t="s">
        <v>48</v>
      </c>
      <c r="C12" s="40">
        <v>3</v>
      </c>
      <c r="D12" s="41"/>
      <c r="E12" s="42" t="s">
        <v>35</v>
      </c>
      <c r="F12" s="43">
        <v>24</v>
      </c>
      <c r="G12" s="43">
        <v>24</v>
      </c>
      <c r="H12" s="43">
        <f t="shared" si="0"/>
        <v>0</v>
      </c>
      <c r="I12" s="43">
        <v>24</v>
      </c>
      <c r="J12" s="44">
        <v>90</v>
      </c>
      <c r="K12" s="45">
        <f>+ROUND(+H12*J12,2)</f>
        <v>0</v>
      </c>
      <c r="L12" s="45">
        <f t="shared" si="1"/>
        <v>2160</v>
      </c>
      <c r="M12" s="46">
        <f t="shared" si="2"/>
        <v>1</v>
      </c>
    </row>
    <row r="13" spans="1:13" ht="12.75">
      <c r="A13" s="38" t="s">
        <v>49</v>
      </c>
      <c r="B13" s="39" t="s">
        <v>50</v>
      </c>
      <c r="C13" s="40">
        <v>3</v>
      </c>
      <c r="D13" s="41"/>
      <c r="E13" s="42" t="s">
        <v>35</v>
      </c>
      <c r="F13" s="43">
        <v>20</v>
      </c>
      <c r="G13" s="43">
        <v>20</v>
      </c>
      <c r="H13" s="43">
        <f t="shared" si="0"/>
        <v>0</v>
      </c>
      <c r="I13" s="43">
        <v>20</v>
      </c>
      <c r="J13" s="44">
        <v>60.17</v>
      </c>
      <c r="K13" s="45">
        <f>+ROUND(+H13*J13,2)</f>
        <v>0</v>
      </c>
      <c r="L13" s="45">
        <f t="shared" si="1"/>
        <v>1203.4</v>
      </c>
      <c r="M13" s="46">
        <f t="shared" si="2"/>
        <v>1</v>
      </c>
    </row>
    <row r="14" spans="1:13" ht="12.75">
      <c r="A14" s="38" t="s">
        <v>51</v>
      </c>
      <c r="B14" s="39" t="s">
        <v>52</v>
      </c>
      <c r="C14" s="40">
        <v>3</v>
      </c>
      <c r="D14" s="41"/>
      <c r="E14" s="42" t="s">
        <v>35</v>
      </c>
      <c r="F14" s="43">
        <v>20</v>
      </c>
      <c r="G14" s="43">
        <v>20</v>
      </c>
      <c r="H14" s="43">
        <f t="shared" si="0"/>
        <v>0</v>
      </c>
      <c r="I14" s="43">
        <v>20</v>
      </c>
      <c r="J14" s="44">
        <v>73.33</v>
      </c>
      <c r="K14" s="45">
        <f>+ROUND(+H14*J14,2)</f>
        <v>0</v>
      </c>
      <c r="L14" s="45">
        <f t="shared" si="1"/>
        <v>1466.6</v>
      </c>
      <c r="M14" s="46">
        <f t="shared" si="2"/>
        <v>1</v>
      </c>
    </row>
    <row r="15" spans="1:13" ht="12.75">
      <c r="A15" s="38" t="s">
        <v>53</v>
      </c>
      <c r="B15" s="7" t="s">
        <v>54</v>
      </c>
      <c r="C15" s="9">
        <v>19</v>
      </c>
      <c r="E15" s="9" t="s">
        <v>34</v>
      </c>
      <c r="F15" s="47">
        <v>1</v>
      </c>
      <c r="G15" s="48">
        <v>0</v>
      </c>
      <c r="H15" s="47">
        <f t="shared" si="0"/>
        <v>1</v>
      </c>
      <c r="I15" s="47">
        <v>1</v>
      </c>
      <c r="J15" s="49">
        <v>552.67</v>
      </c>
      <c r="K15" s="49">
        <f>H15*J15</f>
        <v>552.67</v>
      </c>
      <c r="L15" s="44">
        <f t="shared" si="1"/>
        <v>552.67</v>
      </c>
      <c r="M15" s="50">
        <f t="shared" si="2"/>
        <v>1</v>
      </c>
    </row>
    <row r="16" spans="1:13" ht="12.75">
      <c r="A16" s="51" t="s">
        <v>55</v>
      </c>
      <c r="B16" s="7" t="s">
        <v>56</v>
      </c>
      <c r="C16" s="52" t="s">
        <v>57</v>
      </c>
      <c r="D16" s="1" t="s">
        <v>36</v>
      </c>
      <c r="E16" s="9" t="s">
        <v>36</v>
      </c>
      <c r="F16" s="53">
        <v>4</v>
      </c>
      <c r="G16" s="48">
        <v>0</v>
      </c>
      <c r="H16" s="47">
        <f t="shared" si="0"/>
        <v>4</v>
      </c>
      <c r="I16" s="9">
        <v>4</v>
      </c>
      <c r="J16" s="54">
        <v>35</v>
      </c>
      <c r="K16" s="49">
        <f>H16*J16</f>
        <v>140</v>
      </c>
      <c r="L16" s="44">
        <f t="shared" si="1"/>
        <v>140</v>
      </c>
      <c r="M16" s="50">
        <f t="shared" si="2"/>
        <v>1</v>
      </c>
    </row>
    <row r="17" spans="1:13" ht="12.75">
      <c r="A17" s="51" t="s">
        <v>58</v>
      </c>
      <c r="B17" s="7" t="s">
        <v>59</v>
      </c>
      <c r="C17" s="52" t="s">
        <v>57</v>
      </c>
      <c r="D17" s="1" t="s">
        <v>36</v>
      </c>
      <c r="E17" s="9" t="s">
        <v>36</v>
      </c>
      <c r="F17" s="53">
        <v>2</v>
      </c>
      <c r="G17" s="48">
        <v>0</v>
      </c>
      <c r="H17" s="47">
        <f t="shared" si="0"/>
        <v>2</v>
      </c>
      <c r="I17" s="9">
        <v>2</v>
      </c>
      <c r="J17" s="54">
        <v>21</v>
      </c>
      <c r="K17" s="49">
        <f>H17*J17</f>
        <v>42</v>
      </c>
      <c r="L17" s="44">
        <f t="shared" si="1"/>
        <v>42</v>
      </c>
      <c r="M17" s="50">
        <f t="shared" si="2"/>
        <v>1</v>
      </c>
    </row>
    <row r="18" spans="1:13" ht="12.75">
      <c r="A18" s="51" t="s">
        <v>60</v>
      </c>
      <c r="B18" s="7" t="s">
        <v>61</v>
      </c>
      <c r="C18" s="52" t="s">
        <v>57</v>
      </c>
      <c r="D18" s="1" t="s">
        <v>36</v>
      </c>
      <c r="E18" s="9" t="s">
        <v>36</v>
      </c>
      <c r="F18" s="53">
        <v>3</v>
      </c>
      <c r="G18" s="48">
        <v>0</v>
      </c>
      <c r="H18" s="47">
        <f t="shared" si="0"/>
        <v>3</v>
      </c>
      <c r="I18" s="9">
        <v>3</v>
      </c>
      <c r="J18" s="54">
        <v>19</v>
      </c>
      <c r="K18" s="49">
        <f>H18*J18</f>
        <v>57</v>
      </c>
      <c r="L18" s="44">
        <f t="shared" si="1"/>
        <v>57</v>
      </c>
      <c r="M18" s="50">
        <f t="shared" si="2"/>
        <v>1</v>
      </c>
    </row>
    <row r="19" spans="1:13" ht="12.75">
      <c r="A19" s="51" t="s">
        <v>62</v>
      </c>
      <c r="B19" s="7" t="s">
        <v>63</v>
      </c>
      <c r="C19" s="52" t="s">
        <v>57</v>
      </c>
      <c r="D19" s="1" t="s">
        <v>36</v>
      </c>
      <c r="E19" s="9" t="s">
        <v>36</v>
      </c>
      <c r="F19" s="53">
        <v>9</v>
      </c>
      <c r="G19" s="48">
        <v>0</v>
      </c>
      <c r="H19" s="47">
        <f t="shared" si="0"/>
        <v>9</v>
      </c>
      <c r="I19" s="9">
        <v>9</v>
      </c>
      <c r="J19" s="54">
        <v>13.75</v>
      </c>
      <c r="K19" s="49">
        <f>H19*J19</f>
        <v>123.75</v>
      </c>
      <c r="L19" s="44">
        <f t="shared" si="1"/>
        <v>123.75</v>
      </c>
      <c r="M19" s="50">
        <f t="shared" si="2"/>
        <v>1</v>
      </c>
    </row>
    <row r="20" spans="1:13" ht="12.75">
      <c r="A20" s="51" t="s">
        <v>64</v>
      </c>
      <c r="B20" s="7" t="s">
        <v>65</v>
      </c>
      <c r="C20" s="52" t="s">
        <v>57</v>
      </c>
      <c r="D20" s="1" t="s">
        <v>35</v>
      </c>
      <c r="E20" s="9" t="s">
        <v>35</v>
      </c>
      <c r="F20" s="53">
        <v>1</v>
      </c>
      <c r="G20" s="48">
        <v>0</v>
      </c>
      <c r="H20" s="47">
        <f t="shared" si="0"/>
        <v>1</v>
      </c>
      <c r="I20" s="9">
        <v>1</v>
      </c>
      <c r="J20" s="54">
        <v>875</v>
      </c>
      <c r="K20" s="49">
        <f aca="true" t="shared" si="3" ref="K20:K47">H20*J20</f>
        <v>875</v>
      </c>
      <c r="L20" s="44">
        <f t="shared" si="1"/>
        <v>875</v>
      </c>
      <c r="M20" s="50">
        <f t="shared" si="2"/>
        <v>1</v>
      </c>
    </row>
    <row r="21" spans="1:13" ht="12.75">
      <c r="A21" s="51" t="s">
        <v>66</v>
      </c>
      <c r="B21" s="7" t="s">
        <v>67</v>
      </c>
      <c r="C21" s="52" t="s">
        <v>57</v>
      </c>
      <c r="D21" s="1" t="s">
        <v>35</v>
      </c>
      <c r="E21" s="9" t="s">
        <v>35</v>
      </c>
      <c r="F21" s="53">
        <v>1</v>
      </c>
      <c r="G21" s="48">
        <v>0</v>
      </c>
      <c r="H21" s="47">
        <f t="shared" si="0"/>
        <v>1</v>
      </c>
      <c r="I21" s="9">
        <v>1</v>
      </c>
      <c r="J21" s="54">
        <v>550</v>
      </c>
      <c r="K21" s="49">
        <f t="shared" si="3"/>
        <v>550</v>
      </c>
      <c r="L21" s="44">
        <f t="shared" si="1"/>
        <v>550</v>
      </c>
      <c r="M21" s="50">
        <f t="shared" si="2"/>
        <v>1</v>
      </c>
    </row>
    <row r="22" spans="1:13" ht="12.75">
      <c r="A22" s="51" t="s">
        <v>68</v>
      </c>
      <c r="B22" s="7" t="s">
        <v>69</v>
      </c>
      <c r="C22" s="52" t="s">
        <v>57</v>
      </c>
      <c r="D22" s="1" t="s">
        <v>35</v>
      </c>
      <c r="E22" s="9" t="s">
        <v>35</v>
      </c>
      <c r="F22" s="53">
        <v>1</v>
      </c>
      <c r="G22" s="48">
        <v>0</v>
      </c>
      <c r="H22" s="47">
        <f t="shared" si="0"/>
        <v>1</v>
      </c>
      <c r="I22" s="9">
        <v>1</v>
      </c>
      <c r="J22" s="54">
        <v>400</v>
      </c>
      <c r="K22" s="49">
        <f t="shared" si="3"/>
        <v>400</v>
      </c>
      <c r="L22" s="44">
        <f t="shared" si="1"/>
        <v>400</v>
      </c>
      <c r="M22" s="50">
        <f t="shared" si="2"/>
        <v>1</v>
      </c>
    </row>
    <row r="23" spans="1:13" ht="12.75">
      <c r="A23" s="51" t="s">
        <v>70</v>
      </c>
      <c r="B23" s="7" t="s">
        <v>71</v>
      </c>
      <c r="C23" s="52" t="s">
        <v>57</v>
      </c>
      <c r="D23" s="1" t="s">
        <v>35</v>
      </c>
      <c r="E23" s="9" t="s">
        <v>35</v>
      </c>
      <c r="F23" s="53">
        <v>43</v>
      </c>
      <c r="G23" s="48">
        <v>0</v>
      </c>
      <c r="H23" s="47">
        <f t="shared" si="0"/>
        <v>43</v>
      </c>
      <c r="I23" s="9">
        <v>43</v>
      </c>
      <c r="J23" s="54">
        <v>170</v>
      </c>
      <c r="K23" s="49">
        <f t="shared" si="3"/>
        <v>7310</v>
      </c>
      <c r="L23" s="44">
        <f t="shared" si="1"/>
        <v>7310</v>
      </c>
      <c r="M23" s="50">
        <f t="shared" si="2"/>
        <v>1</v>
      </c>
    </row>
    <row r="24" spans="1:13" ht="12.75">
      <c r="A24" s="51" t="s">
        <v>72</v>
      </c>
      <c r="B24" s="7" t="s">
        <v>73</v>
      </c>
      <c r="C24" s="52" t="s">
        <v>57</v>
      </c>
      <c r="D24" s="1" t="s">
        <v>36</v>
      </c>
      <c r="E24" s="9" t="s">
        <v>36</v>
      </c>
      <c r="F24" s="53">
        <v>18</v>
      </c>
      <c r="G24" s="48">
        <v>0</v>
      </c>
      <c r="H24" s="47">
        <f t="shared" si="0"/>
        <v>18</v>
      </c>
      <c r="I24" s="9">
        <v>18</v>
      </c>
      <c r="J24" s="54">
        <v>41</v>
      </c>
      <c r="K24" s="49">
        <f t="shared" si="3"/>
        <v>738</v>
      </c>
      <c r="L24" s="44">
        <f t="shared" si="1"/>
        <v>738</v>
      </c>
      <c r="M24" s="50">
        <f t="shared" si="2"/>
        <v>1</v>
      </c>
    </row>
    <row r="25" spans="1:13" ht="12.75">
      <c r="A25" s="51" t="s">
        <v>74</v>
      </c>
      <c r="B25" s="7" t="s">
        <v>75</v>
      </c>
      <c r="C25" s="52" t="s">
        <v>57</v>
      </c>
      <c r="D25" s="1" t="s">
        <v>36</v>
      </c>
      <c r="E25" s="9" t="s">
        <v>36</v>
      </c>
      <c r="F25" s="53">
        <v>167</v>
      </c>
      <c r="G25" s="48">
        <v>0</v>
      </c>
      <c r="H25" s="47">
        <f t="shared" si="0"/>
        <v>167</v>
      </c>
      <c r="I25" s="9">
        <v>167</v>
      </c>
      <c r="J25" s="54">
        <v>44</v>
      </c>
      <c r="K25" s="49">
        <f t="shared" si="3"/>
        <v>7348</v>
      </c>
      <c r="L25" s="44">
        <f t="shared" si="1"/>
        <v>7348</v>
      </c>
      <c r="M25" s="50">
        <f t="shared" si="2"/>
        <v>1</v>
      </c>
    </row>
    <row r="26" spans="1:13" ht="12.75">
      <c r="A26" s="51" t="s">
        <v>76</v>
      </c>
      <c r="B26" s="7" t="s">
        <v>77</v>
      </c>
      <c r="C26" s="52" t="s">
        <v>57</v>
      </c>
      <c r="D26" s="1" t="s">
        <v>35</v>
      </c>
      <c r="E26" s="9" t="s">
        <v>35</v>
      </c>
      <c r="F26" s="53">
        <v>3</v>
      </c>
      <c r="G26" s="48">
        <v>0</v>
      </c>
      <c r="H26" s="47">
        <f t="shared" si="0"/>
        <v>3</v>
      </c>
      <c r="I26" s="9">
        <v>3</v>
      </c>
      <c r="J26" s="54">
        <v>4600</v>
      </c>
      <c r="K26" s="49">
        <f t="shared" si="3"/>
        <v>13800</v>
      </c>
      <c r="L26" s="44">
        <f t="shared" si="1"/>
        <v>13800</v>
      </c>
      <c r="M26" s="50">
        <f t="shared" si="2"/>
        <v>1</v>
      </c>
    </row>
    <row r="27" spans="1:13" ht="12.75">
      <c r="A27" s="51" t="s">
        <v>78</v>
      </c>
      <c r="B27" s="7" t="s">
        <v>79</v>
      </c>
      <c r="C27" s="52" t="s">
        <v>57</v>
      </c>
      <c r="D27" s="1" t="s">
        <v>36</v>
      </c>
      <c r="E27" s="9" t="s">
        <v>36</v>
      </c>
      <c r="F27" s="53">
        <v>57</v>
      </c>
      <c r="G27" s="48">
        <v>0</v>
      </c>
      <c r="H27" s="47">
        <f t="shared" si="0"/>
        <v>57</v>
      </c>
      <c r="I27" s="9">
        <v>57</v>
      </c>
      <c r="J27" s="54">
        <v>17</v>
      </c>
      <c r="K27" s="49">
        <f t="shared" si="3"/>
        <v>969</v>
      </c>
      <c r="L27" s="44">
        <f t="shared" si="1"/>
        <v>969</v>
      </c>
      <c r="M27" s="50">
        <f t="shared" si="2"/>
        <v>1</v>
      </c>
    </row>
    <row r="28" spans="1:13" ht="12.75">
      <c r="A28" s="51" t="s">
        <v>80</v>
      </c>
      <c r="B28" s="7" t="s">
        <v>81</v>
      </c>
      <c r="C28" s="52" t="s">
        <v>57</v>
      </c>
      <c r="D28" s="1" t="s">
        <v>35</v>
      </c>
      <c r="E28" s="9" t="s">
        <v>35</v>
      </c>
      <c r="F28" s="55">
        <v>-2</v>
      </c>
      <c r="G28" s="48">
        <v>0</v>
      </c>
      <c r="H28" s="47">
        <f t="shared" si="0"/>
        <v>-2</v>
      </c>
      <c r="I28" s="9">
        <v>-2</v>
      </c>
      <c r="J28" s="54">
        <v>300</v>
      </c>
      <c r="K28" s="49">
        <f t="shared" si="3"/>
        <v>-600</v>
      </c>
      <c r="L28" s="44">
        <f t="shared" si="1"/>
        <v>-600</v>
      </c>
      <c r="M28" s="50">
        <f t="shared" si="2"/>
        <v>1</v>
      </c>
    </row>
    <row r="29" spans="1:13" ht="12.75">
      <c r="A29" s="51" t="s">
        <v>82</v>
      </c>
      <c r="B29" s="7" t="s">
        <v>83</v>
      </c>
      <c r="C29" s="52" t="s">
        <v>57</v>
      </c>
      <c r="D29" s="1" t="s">
        <v>35</v>
      </c>
      <c r="E29" s="9" t="s">
        <v>35</v>
      </c>
      <c r="F29" s="55">
        <v>-2</v>
      </c>
      <c r="G29" s="48">
        <v>0</v>
      </c>
      <c r="H29" s="47">
        <f t="shared" si="0"/>
        <v>-2</v>
      </c>
      <c r="I29" s="9">
        <v>-2</v>
      </c>
      <c r="J29" s="54">
        <v>75</v>
      </c>
      <c r="K29" s="49">
        <f t="shared" si="3"/>
        <v>-150</v>
      </c>
      <c r="L29" s="44">
        <f t="shared" si="1"/>
        <v>-150</v>
      </c>
      <c r="M29" s="50">
        <f t="shared" si="2"/>
        <v>1</v>
      </c>
    </row>
    <row r="30" spans="1:13" ht="12.75">
      <c r="A30" s="51" t="s">
        <v>84</v>
      </c>
      <c r="B30" s="7" t="s">
        <v>85</v>
      </c>
      <c r="C30" s="52" t="s">
        <v>57</v>
      </c>
      <c r="D30" s="1" t="s">
        <v>35</v>
      </c>
      <c r="E30" s="9" t="s">
        <v>35</v>
      </c>
      <c r="F30" s="55">
        <v>-1</v>
      </c>
      <c r="G30" s="48">
        <v>0</v>
      </c>
      <c r="H30" s="47">
        <f t="shared" si="0"/>
        <v>-1</v>
      </c>
      <c r="I30" s="9">
        <v>-1</v>
      </c>
      <c r="J30" s="54">
        <v>85</v>
      </c>
      <c r="K30" s="49">
        <f t="shared" si="3"/>
        <v>-85</v>
      </c>
      <c r="L30" s="44">
        <f t="shared" si="1"/>
        <v>-85</v>
      </c>
      <c r="M30" s="50">
        <f t="shared" si="2"/>
        <v>1</v>
      </c>
    </row>
    <row r="31" spans="1:13" ht="12.75">
      <c r="A31" s="51" t="s">
        <v>86</v>
      </c>
      <c r="B31" s="7" t="s">
        <v>87</v>
      </c>
      <c r="C31" s="52" t="s">
        <v>57</v>
      </c>
      <c r="D31" s="1" t="s">
        <v>35</v>
      </c>
      <c r="E31" s="9" t="s">
        <v>35</v>
      </c>
      <c r="F31" s="55">
        <v>-1</v>
      </c>
      <c r="G31" s="48">
        <v>0</v>
      </c>
      <c r="H31" s="47">
        <f t="shared" si="0"/>
        <v>-1</v>
      </c>
      <c r="I31" s="9">
        <v>-1</v>
      </c>
      <c r="J31" s="54">
        <v>110</v>
      </c>
      <c r="K31" s="49">
        <f t="shared" si="3"/>
        <v>-110</v>
      </c>
      <c r="L31" s="44">
        <f t="shared" si="1"/>
        <v>-110</v>
      </c>
      <c r="M31" s="50">
        <f t="shared" si="2"/>
        <v>1</v>
      </c>
    </row>
    <row r="32" spans="1:13" ht="12.75">
      <c r="A32" s="51" t="s">
        <v>88</v>
      </c>
      <c r="B32" s="7" t="s">
        <v>89</v>
      </c>
      <c r="C32" s="52" t="s">
        <v>57</v>
      </c>
      <c r="D32" s="1" t="s">
        <v>35</v>
      </c>
      <c r="E32" s="9" t="s">
        <v>35</v>
      </c>
      <c r="F32" s="55">
        <v>-2</v>
      </c>
      <c r="G32" s="48">
        <v>0</v>
      </c>
      <c r="H32" s="47">
        <f t="shared" si="0"/>
        <v>-2</v>
      </c>
      <c r="I32" s="9">
        <v>-2</v>
      </c>
      <c r="J32" s="54">
        <v>250</v>
      </c>
      <c r="K32" s="49">
        <f t="shared" si="3"/>
        <v>-500</v>
      </c>
      <c r="L32" s="44">
        <f t="shared" si="1"/>
        <v>-500</v>
      </c>
      <c r="M32" s="50">
        <f t="shared" si="2"/>
        <v>1</v>
      </c>
    </row>
    <row r="33" spans="1:13" ht="12.75">
      <c r="A33" s="51" t="s">
        <v>90</v>
      </c>
      <c r="B33" s="7" t="s">
        <v>91</v>
      </c>
      <c r="C33" s="52" t="s">
        <v>57</v>
      </c>
      <c r="D33" s="1" t="s">
        <v>36</v>
      </c>
      <c r="E33" s="9" t="s">
        <v>36</v>
      </c>
      <c r="F33" s="55">
        <v>-161</v>
      </c>
      <c r="G33" s="48">
        <v>0</v>
      </c>
      <c r="H33" s="47">
        <f t="shared" si="0"/>
        <v>-161</v>
      </c>
      <c r="I33" s="9">
        <v>-161</v>
      </c>
      <c r="J33" s="54">
        <v>3</v>
      </c>
      <c r="K33" s="49">
        <f t="shared" si="3"/>
        <v>-483</v>
      </c>
      <c r="L33" s="44">
        <f t="shared" si="1"/>
        <v>-483</v>
      </c>
      <c r="M33" s="50">
        <f t="shared" si="2"/>
        <v>1</v>
      </c>
    </row>
    <row r="34" spans="1:13" ht="12.75">
      <c r="A34" s="51" t="s">
        <v>92</v>
      </c>
      <c r="B34" s="7" t="s">
        <v>93</v>
      </c>
      <c r="C34" s="52" t="s">
        <v>57</v>
      </c>
      <c r="D34" s="1" t="s">
        <v>36</v>
      </c>
      <c r="E34" s="9" t="s">
        <v>36</v>
      </c>
      <c r="F34" s="55">
        <v>-45</v>
      </c>
      <c r="G34" s="48">
        <v>0</v>
      </c>
      <c r="H34" s="47">
        <f t="shared" si="0"/>
        <v>-45</v>
      </c>
      <c r="I34" s="9">
        <v>-45</v>
      </c>
      <c r="J34" s="54">
        <v>4.25</v>
      </c>
      <c r="K34" s="49">
        <f t="shared" si="3"/>
        <v>-191.25</v>
      </c>
      <c r="L34" s="44">
        <f t="shared" si="1"/>
        <v>-191.25</v>
      </c>
      <c r="M34" s="50">
        <f t="shared" si="2"/>
        <v>1</v>
      </c>
    </row>
    <row r="35" spans="1:13" ht="12.75">
      <c r="A35" s="51" t="s">
        <v>94</v>
      </c>
      <c r="B35" s="7" t="s">
        <v>95</v>
      </c>
      <c r="C35" s="52" t="s">
        <v>57</v>
      </c>
      <c r="D35" s="1" t="s">
        <v>36</v>
      </c>
      <c r="E35" s="9" t="s">
        <v>36</v>
      </c>
      <c r="F35" s="55">
        <v>-18</v>
      </c>
      <c r="G35" s="48">
        <v>0</v>
      </c>
      <c r="H35" s="47">
        <f t="shared" si="0"/>
        <v>-18</v>
      </c>
      <c r="I35" s="9">
        <v>-18</v>
      </c>
      <c r="J35" s="54">
        <v>21</v>
      </c>
      <c r="K35" s="49">
        <f t="shared" si="3"/>
        <v>-378</v>
      </c>
      <c r="L35" s="44">
        <f t="shared" si="1"/>
        <v>-378</v>
      </c>
      <c r="M35" s="50">
        <f t="shared" si="2"/>
        <v>1</v>
      </c>
    </row>
    <row r="36" spans="1:13" ht="12.75">
      <c r="A36" s="51" t="s">
        <v>96</v>
      </c>
      <c r="B36" s="7" t="s">
        <v>97</v>
      </c>
      <c r="C36" s="52" t="s">
        <v>57</v>
      </c>
      <c r="D36" s="1" t="s">
        <v>35</v>
      </c>
      <c r="E36" s="9" t="s">
        <v>35</v>
      </c>
      <c r="F36" s="55">
        <v>-1</v>
      </c>
      <c r="G36" s="48">
        <v>0</v>
      </c>
      <c r="H36" s="47">
        <f t="shared" si="0"/>
        <v>-1</v>
      </c>
      <c r="I36" s="9">
        <v>-1</v>
      </c>
      <c r="J36" s="54">
        <v>550</v>
      </c>
      <c r="K36" s="49">
        <f t="shared" si="3"/>
        <v>-550</v>
      </c>
      <c r="L36" s="44">
        <f t="shared" si="1"/>
        <v>-550</v>
      </c>
      <c r="M36" s="50">
        <f t="shared" si="2"/>
        <v>1</v>
      </c>
    </row>
    <row r="37" spans="1:13" ht="12.75">
      <c r="A37" s="51" t="s">
        <v>98</v>
      </c>
      <c r="B37" s="7" t="s">
        <v>69</v>
      </c>
      <c r="C37" s="52" t="s">
        <v>57</v>
      </c>
      <c r="D37" s="1" t="s">
        <v>35</v>
      </c>
      <c r="E37" s="9" t="s">
        <v>35</v>
      </c>
      <c r="F37" s="55">
        <v>-1</v>
      </c>
      <c r="G37" s="48">
        <v>0</v>
      </c>
      <c r="H37" s="47">
        <f t="shared" si="0"/>
        <v>-1</v>
      </c>
      <c r="I37" s="9">
        <v>-1</v>
      </c>
      <c r="J37" s="54">
        <v>400</v>
      </c>
      <c r="K37" s="49">
        <f t="shared" si="3"/>
        <v>-400</v>
      </c>
      <c r="L37" s="44">
        <f t="shared" si="1"/>
        <v>-400</v>
      </c>
      <c r="M37" s="50">
        <f t="shared" si="2"/>
        <v>1</v>
      </c>
    </row>
    <row r="38" spans="1:13" ht="12.75">
      <c r="A38" s="51" t="s">
        <v>99</v>
      </c>
      <c r="B38" s="7" t="s">
        <v>61</v>
      </c>
      <c r="C38" s="52" t="s">
        <v>57</v>
      </c>
      <c r="D38" s="1" t="s">
        <v>36</v>
      </c>
      <c r="E38" s="9" t="s">
        <v>36</v>
      </c>
      <c r="F38" s="55">
        <v>-147</v>
      </c>
      <c r="G38" s="48">
        <v>0</v>
      </c>
      <c r="H38" s="47">
        <f t="shared" si="0"/>
        <v>-147</v>
      </c>
      <c r="I38" s="9">
        <v>-147</v>
      </c>
      <c r="J38" s="54">
        <v>14</v>
      </c>
      <c r="K38" s="49">
        <f t="shared" si="3"/>
        <v>-2058</v>
      </c>
      <c r="L38" s="44">
        <f t="shared" si="1"/>
        <v>-2058</v>
      </c>
      <c r="M38" s="50">
        <f t="shared" si="2"/>
        <v>1</v>
      </c>
    </row>
    <row r="39" spans="1:13" ht="12.75">
      <c r="A39" s="51" t="s">
        <v>100</v>
      </c>
      <c r="B39" s="18" t="s">
        <v>101</v>
      </c>
      <c r="C39" s="52" t="s">
        <v>57</v>
      </c>
      <c r="D39" s="1" t="s">
        <v>36</v>
      </c>
      <c r="E39" s="9" t="s">
        <v>36</v>
      </c>
      <c r="F39" s="55">
        <v>-77</v>
      </c>
      <c r="G39" s="48">
        <v>0</v>
      </c>
      <c r="H39" s="47">
        <f t="shared" si="0"/>
        <v>-77</v>
      </c>
      <c r="I39" s="9">
        <v>-77</v>
      </c>
      <c r="J39" s="54">
        <v>7</v>
      </c>
      <c r="K39" s="49">
        <f t="shared" si="3"/>
        <v>-539</v>
      </c>
      <c r="L39" s="44">
        <f t="shared" si="1"/>
        <v>-539</v>
      </c>
      <c r="M39" s="50">
        <f t="shared" si="2"/>
        <v>1</v>
      </c>
    </row>
    <row r="40" spans="1:13" ht="12.75">
      <c r="A40" s="51" t="s">
        <v>102</v>
      </c>
      <c r="B40" s="7" t="s">
        <v>103</v>
      </c>
      <c r="C40" s="52" t="s">
        <v>57</v>
      </c>
      <c r="D40" s="1" t="s">
        <v>35</v>
      </c>
      <c r="E40" s="9" t="s">
        <v>35</v>
      </c>
      <c r="F40" s="55">
        <v>-1</v>
      </c>
      <c r="G40" s="48">
        <v>0</v>
      </c>
      <c r="H40" s="47">
        <f t="shared" si="0"/>
        <v>-1</v>
      </c>
      <c r="I40" s="9">
        <v>-1</v>
      </c>
      <c r="J40" s="54">
        <v>70</v>
      </c>
      <c r="K40" s="49">
        <f t="shared" si="3"/>
        <v>-70</v>
      </c>
      <c r="L40" s="44">
        <f t="shared" si="1"/>
        <v>-70</v>
      </c>
      <c r="M40" s="50">
        <f t="shared" si="2"/>
        <v>1</v>
      </c>
    </row>
    <row r="41" spans="1:13" ht="12.75">
      <c r="A41" s="51" t="s">
        <v>104</v>
      </c>
      <c r="B41" s="7" t="s">
        <v>105</v>
      </c>
      <c r="C41" s="52" t="s">
        <v>57</v>
      </c>
      <c r="D41" s="1" t="s">
        <v>35</v>
      </c>
      <c r="E41" s="9" t="s">
        <v>35</v>
      </c>
      <c r="F41" s="53">
        <v>-1</v>
      </c>
      <c r="G41" s="48">
        <v>0</v>
      </c>
      <c r="H41" s="47">
        <f t="shared" si="0"/>
        <v>-1</v>
      </c>
      <c r="I41" s="9">
        <v>-1</v>
      </c>
      <c r="J41" s="54">
        <v>180</v>
      </c>
      <c r="K41" s="49">
        <f t="shared" si="3"/>
        <v>-180</v>
      </c>
      <c r="L41" s="44">
        <f t="shared" si="1"/>
        <v>-180</v>
      </c>
      <c r="M41" s="50">
        <f t="shared" si="2"/>
        <v>1</v>
      </c>
    </row>
    <row r="42" spans="1:13" ht="12.75">
      <c r="A42" s="51" t="s">
        <v>106</v>
      </c>
      <c r="B42" s="7" t="s">
        <v>107</v>
      </c>
      <c r="C42" s="52" t="s">
        <v>57</v>
      </c>
      <c r="D42" s="1" t="s">
        <v>35</v>
      </c>
      <c r="E42" s="9" t="s">
        <v>35</v>
      </c>
      <c r="F42" s="53">
        <v>-12</v>
      </c>
      <c r="G42" s="48">
        <v>0</v>
      </c>
      <c r="H42" s="47">
        <f t="shared" si="0"/>
        <v>-12</v>
      </c>
      <c r="I42" s="9">
        <v>-12</v>
      </c>
      <c r="J42" s="54">
        <v>75</v>
      </c>
      <c r="K42" s="49">
        <f t="shared" si="3"/>
        <v>-900</v>
      </c>
      <c r="L42" s="44">
        <f t="shared" si="1"/>
        <v>-900</v>
      </c>
      <c r="M42" s="50">
        <f t="shared" si="2"/>
        <v>1</v>
      </c>
    </row>
    <row r="43" spans="1:13" ht="12.75">
      <c r="A43" s="51" t="s">
        <v>108</v>
      </c>
      <c r="B43" s="7" t="s">
        <v>109</v>
      </c>
      <c r="C43" s="52" t="s">
        <v>57</v>
      </c>
      <c r="D43" s="1" t="s">
        <v>35</v>
      </c>
      <c r="E43" s="9" t="s">
        <v>35</v>
      </c>
      <c r="F43" s="53">
        <v>-6</v>
      </c>
      <c r="G43" s="48">
        <v>0</v>
      </c>
      <c r="H43" s="47">
        <f t="shared" si="0"/>
        <v>-6</v>
      </c>
      <c r="I43" s="9">
        <v>-6</v>
      </c>
      <c r="J43" s="54">
        <v>76</v>
      </c>
      <c r="K43" s="49">
        <f t="shared" si="3"/>
        <v>-456</v>
      </c>
      <c r="L43" s="44">
        <f t="shared" si="1"/>
        <v>-456</v>
      </c>
      <c r="M43" s="50">
        <f t="shared" si="2"/>
        <v>1</v>
      </c>
    </row>
    <row r="44" spans="1:13" ht="12.75">
      <c r="A44" s="51" t="s">
        <v>110</v>
      </c>
      <c r="B44" s="7" t="s">
        <v>111</v>
      </c>
      <c r="C44" s="52" t="s">
        <v>57</v>
      </c>
      <c r="D44" s="1" t="s">
        <v>35</v>
      </c>
      <c r="E44" s="9" t="s">
        <v>35</v>
      </c>
      <c r="F44" s="53">
        <v>-2</v>
      </c>
      <c r="G44" s="48">
        <v>0</v>
      </c>
      <c r="H44" s="47">
        <f t="shared" si="0"/>
        <v>-2</v>
      </c>
      <c r="I44" s="9">
        <v>-2</v>
      </c>
      <c r="J44" s="54">
        <v>1200</v>
      </c>
      <c r="K44" s="49">
        <f t="shared" si="3"/>
        <v>-2400</v>
      </c>
      <c r="L44" s="44">
        <f t="shared" si="1"/>
        <v>-2400</v>
      </c>
      <c r="M44" s="50">
        <f t="shared" si="2"/>
        <v>1</v>
      </c>
    </row>
    <row r="45" spans="1:13" ht="12.75">
      <c r="A45" s="51" t="s">
        <v>112</v>
      </c>
      <c r="B45" s="7" t="s">
        <v>113</v>
      </c>
      <c r="C45" s="52" t="s">
        <v>57</v>
      </c>
      <c r="D45" s="1" t="s">
        <v>35</v>
      </c>
      <c r="E45" s="9" t="s">
        <v>35</v>
      </c>
      <c r="F45" s="53">
        <v>-3</v>
      </c>
      <c r="G45" s="48">
        <v>0</v>
      </c>
      <c r="H45" s="47">
        <f t="shared" si="0"/>
        <v>-3</v>
      </c>
      <c r="I45" s="9">
        <v>-3</v>
      </c>
      <c r="J45" s="54">
        <v>3000</v>
      </c>
      <c r="K45" s="49">
        <f t="shared" si="3"/>
        <v>-9000</v>
      </c>
      <c r="L45" s="44">
        <f t="shared" si="1"/>
        <v>-9000</v>
      </c>
      <c r="M45" s="50">
        <f t="shared" si="2"/>
        <v>1</v>
      </c>
    </row>
    <row r="46" spans="1:13" ht="12.75">
      <c r="A46" s="51" t="s">
        <v>114</v>
      </c>
      <c r="B46" s="7" t="s">
        <v>115</v>
      </c>
      <c r="C46" s="52" t="s">
        <v>57</v>
      </c>
      <c r="D46" s="1" t="s">
        <v>35</v>
      </c>
      <c r="E46" s="9" t="s">
        <v>35</v>
      </c>
      <c r="F46" s="53">
        <v>-1</v>
      </c>
      <c r="G46" s="48">
        <v>0</v>
      </c>
      <c r="H46" s="47">
        <f t="shared" si="0"/>
        <v>-1</v>
      </c>
      <c r="I46" s="9">
        <v>-1</v>
      </c>
      <c r="J46" s="54">
        <v>1100</v>
      </c>
      <c r="K46" s="49">
        <f t="shared" si="3"/>
        <v>-1100</v>
      </c>
      <c r="L46" s="44">
        <f t="shared" si="1"/>
        <v>-1100</v>
      </c>
      <c r="M46" s="50">
        <f t="shared" si="2"/>
        <v>1</v>
      </c>
    </row>
    <row r="47" spans="1:13" ht="12.75">
      <c r="A47" s="51" t="s">
        <v>116</v>
      </c>
      <c r="B47" s="7" t="s">
        <v>117</v>
      </c>
      <c r="C47" s="52" t="s">
        <v>57</v>
      </c>
      <c r="D47" s="1" t="s">
        <v>118</v>
      </c>
      <c r="E47" s="9" t="s">
        <v>118</v>
      </c>
      <c r="F47" s="53">
        <v>-1500</v>
      </c>
      <c r="G47" s="48">
        <v>0</v>
      </c>
      <c r="H47" s="47">
        <f t="shared" si="0"/>
        <v>-1500</v>
      </c>
      <c r="I47" s="56">
        <v>-1500</v>
      </c>
      <c r="J47" s="54">
        <v>10</v>
      </c>
      <c r="K47" s="49">
        <f t="shared" si="3"/>
        <v>-15000</v>
      </c>
      <c r="L47" s="44">
        <f t="shared" si="1"/>
        <v>-15000</v>
      </c>
      <c r="M47" s="50">
        <f t="shared" si="2"/>
        <v>1</v>
      </c>
    </row>
    <row r="48" spans="1:13" ht="12.75">
      <c r="A48" s="38"/>
      <c r="B48" s="38"/>
      <c r="C48" s="40" t="s">
        <v>33</v>
      </c>
      <c r="D48" s="38"/>
      <c r="E48" s="42"/>
      <c r="F48" s="38"/>
      <c r="G48" s="38"/>
      <c r="H48" s="38"/>
      <c r="I48" s="38"/>
      <c r="J48" s="45"/>
      <c r="K48" s="45"/>
      <c r="L48" s="45"/>
      <c r="M48" s="57"/>
    </row>
    <row r="49" spans="1:13" ht="19.5" customHeight="1">
      <c r="A49" s="58" t="s">
        <v>20</v>
      </c>
      <c r="B49" s="59"/>
      <c r="C49" s="60"/>
      <c r="D49" s="61"/>
      <c r="E49" s="61"/>
      <c r="F49" s="61"/>
      <c r="G49" s="61"/>
      <c r="H49" s="61"/>
      <c r="I49" s="61"/>
      <c r="J49" s="62"/>
      <c r="K49" s="63">
        <f>SUM(K10:K48)</f>
        <v>-2244.8300000000017</v>
      </c>
      <c r="L49" s="64">
        <f>SUM(L10:L48)</f>
        <v>22916.769999999997</v>
      </c>
      <c r="M49" s="65"/>
    </row>
    <row r="50" spans="1:13" ht="12.75">
      <c r="A50" s="38"/>
      <c r="B50" s="38"/>
      <c r="C50" s="66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2.75">
      <c r="A51" s="38"/>
      <c r="B51" s="38"/>
      <c r="C51" s="66"/>
      <c r="D51" s="38"/>
      <c r="E51" s="38"/>
      <c r="F51" s="38"/>
      <c r="G51" s="38"/>
      <c r="H51" s="38"/>
      <c r="I51" s="38"/>
      <c r="J51" s="38"/>
      <c r="K51" s="38"/>
      <c r="L51" s="38"/>
      <c r="M51" s="67"/>
    </row>
    <row r="52" spans="1:13" ht="12.75">
      <c r="A52" s="38"/>
      <c r="B52" s="38"/>
      <c r="C52" s="66"/>
      <c r="D52" s="38"/>
      <c r="E52" s="38"/>
      <c r="F52" s="38"/>
      <c r="G52" s="38"/>
      <c r="H52" s="68"/>
      <c r="I52" s="38"/>
      <c r="J52" s="38"/>
      <c r="K52" s="69"/>
      <c r="L52" s="38"/>
      <c r="M52" s="38"/>
    </row>
    <row r="53" spans="1:13" ht="12.75">
      <c r="A53" s="38"/>
      <c r="B53" s="38"/>
      <c r="C53" s="66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41"/>
      <c r="B54" s="41"/>
      <c r="C54" s="70"/>
      <c r="D54" s="41"/>
      <c r="E54" s="41"/>
      <c r="F54" s="41"/>
      <c r="G54" s="41"/>
      <c r="H54" s="38"/>
      <c r="J54" s="41"/>
      <c r="K54" s="41"/>
      <c r="L54" s="41"/>
      <c r="M54" s="38"/>
    </row>
    <row r="55" spans="1:13" ht="12.75">
      <c r="A55" s="41"/>
      <c r="B55" s="41"/>
      <c r="C55" s="70"/>
      <c r="D55" s="41"/>
      <c r="E55" s="41"/>
      <c r="F55" s="41"/>
      <c r="G55" s="41"/>
      <c r="H55" s="38"/>
      <c r="I55" s="38"/>
      <c r="J55" s="41"/>
      <c r="K55" s="41"/>
      <c r="L55" s="41"/>
      <c r="M55" s="38"/>
    </row>
    <row r="56" spans="1:13" ht="12.75">
      <c r="A56" s="71"/>
      <c r="B56" s="71"/>
      <c r="C56" s="70"/>
      <c r="D56" s="71"/>
      <c r="E56" s="71"/>
      <c r="F56" s="71"/>
      <c r="G56" s="71"/>
      <c r="H56" s="72"/>
      <c r="I56" s="72"/>
      <c r="J56" s="71"/>
      <c r="K56" s="71"/>
      <c r="L56" s="73"/>
      <c r="M56" s="74"/>
    </row>
    <row r="57" spans="8:9" ht="12.75">
      <c r="H57" s="16"/>
      <c r="I57" s="16"/>
    </row>
    <row r="58" spans="8:9" ht="12.75">
      <c r="H58" s="16"/>
      <c r="I58" s="16"/>
    </row>
    <row r="59" spans="8:9" ht="12.75">
      <c r="H59" s="16"/>
      <c r="I59" s="16"/>
    </row>
    <row r="60" spans="8:9" ht="12.75">
      <c r="H60" s="16"/>
      <c r="I60" s="16"/>
    </row>
    <row r="61" spans="8:9" ht="12.75">
      <c r="H61" s="16"/>
      <c r="I61" s="16"/>
    </row>
    <row r="62" spans="8:9" ht="12.75">
      <c r="H62" s="16"/>
      <c r="I62" s="16"/>
    </row>
    <row r="63" spans="8:9" ht="12.75">
      <c r="H63" s="16"/>
      <c r="I63" s="16"/>
    </row>
    <row r="64" spans="8:9" ht="12.75"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80" spans="8:9" ht="12.75">
      <c r="H80" s="16"/>
      <c r="I80" s="16"/>
    </row>
    <row r="81" spans="8:9" ht="12.75">
      <c r="H81" s="16"/>
      <c r="I81" s="16"/>
    </row>
    <row r="82" spans="8:9" ht="12.75">
      <c r="H82" s="16"/>
      <c r="I82" s="16"/>
    </row>
    <row r="83" spans="8:9" ht="12.75">
      <c r="H83" s="16"/>
      <c r="I83" s="16"/>
    </row>
    <row r="84" spans="8:9" ht="12.75">
      <c r="H84" s="16"/>
      <c r="I84" s="16"/>
    </row>
    <row r="85" spans="8:9" ht="12.75">
      <c r="H85" s="16"/>
      <c r="I85" s="16"/>
    </row>
    <row r="86" spans="8:9" ht="12.75">
      <c r="H86" s="16"/>
      <c r="I86" s="16"/>
    </row>
    <row r="87" spans="8:9" ht="12.75">
      <c r="H87" s="16"/>
      <c r="I87" s="16"/>
    </row>
    <row r="88" spans="8:9" ht="12.75">
      <c r="H88" s="16"/>
      <c r="I88" s="16"/>
    </row>
    <row r="89" spans="8:9" ht="12.75">
      <c r="H89" s="16"/>
      <c r="I89" s="16"/>
    </row>
    <row r="90" spans="8:9" ht="12.75">
      <c r="H90" s="16"/>
      <c r="I90" s="16"/>
    </row>
    <row r="91" spans="8:9" ht="12.75">
      <c r="H91" s="16"/>
      <c r="I91" s="16"/>
    </row>
    <row r="92" spans="8:9" ht="12.75">
      <c r="H92" s="16"/>
      <c r="I92" s="16"/>
    </row>
  </sheetData>
  <mergeCells count="3">
    <mergeCell ref="K5:L5"/>
    <mergeCell ref="A1:M1"/>
    <mergeCell ref="A2:M2"/>
  </mergeCells>
  <printOptions/>
  <pageMargins left="0.5" right="0.5" top="0.77" bottom="0.87" header="0" footer="0"/>
  <pageSetup fitToHeight="11" fitToWidth="1" horizontalDpi="600" verticalDpi="600" orientation="landscape" scale="67" r:id="rId2"/>
  <headerFooter alignWithMargins="0">
    <oddHeader>&amp;R&amp;OPage &amp;P of &amp;N</oddHeader>
    <oddFooter>&amp;LSample Monthly Pay Estimate
Supplemental Agreement Work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50" zoomScaleNormal="50" workbookViewId="0" topLeftCell="A1">
      <selection activeCell="G28" sqref="G28"/>
    </sheetView>
  </sheetViews>
  <sheetFormatPr defaultColWidth="9.140625" defaultRowHeight="12.75"/>
  <cols>
    <col min="1" max="1" width="20.28125" style="1" customWidth="1"/>
    <col min="2" max="2" width="51.00390625" style="1" customWidth="1"/>
    <col min="3" max="3" width="7.57421875" style="32" customWidth="1"/>
    <col min="4" max="4" width="4.28125" style="1" hidden="1" customWidth="1"/>
    <col min="5" max="5" width="6.8515625" style="1" customWidth="1"/>
    <col min="6" max="6" width="12.140625" style="1" bestFit="1" customWidth="1"/>
    <col min="7" max="7" width="12.28125" style="1" bestFit="1" customWidth="1"/>
    <col min="8" max="8" width="10.7109375" style="1" bestFit="1" customWidth="1"/>
    <col min="9" max="9" width="11.7109375" style="1" bestFit="1" customWidth="1"/>
    <col min="10" max="10" width="12.8515625" style="1" bestFit="1" customWidth="1"/>
    <col min="11" max="11" width="13.57421875" style="1" customWidth="1"/>
    <col min="12" max="12" width="13.8515625" style="2" customWidth="1"/>
    <col min="13" max="13" width="9.7109375" style="0" customWidth="1"/>
  </cols>
  <sheetData>
    <row r="1" spans="1:13" ht="17.2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11"/>
      <c r="L1" s="111"/>
      <c r="M1" s="111"/>
    </row>
    <row r="2" spans="1:13" ht="17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11"/>
      <c r="L2" s="111"/>
      <c r="M2" s="111"/>
    </row>
    <row r="3" spans="2:13" ht="12.75">
      <c r="B3" s="6" t="s">
        <v>31</v>
      </c>
      <c r="E3" s="6"/>
      <c r="F3" s="6"/>
      <c r="G3" s="7"/>
      <c r="H3" s="7"/>
      <c r="I3" s="7"/>
      <c r="J3" s="7"/>
      <c r="K3" s="6"/>
      <c r="L3" s="7"/>
      <c r="M3" s="7"/>
    </row>
    <row r="4" spans="2:13" ht="12.75">
      <c r="B4" s="6" t="s">
        <v>120</v>
      </c>
      <c r="E4" s="6"/>
      <c r="F4" s="6"/>
      <c r="G4" s="7"/>
      <c r="H4" s="7"/>
      <c r="I4" s="7"/>
      <c r="J4" s="8" t="s">
        <v>2</v>
      </c>
      <c r="K4" s="8">
        <v>25</v>
      </c>
      <c r="L4" s="9"/>
      <c r="M4" s="7"/>
    </row>
    <row r="5" spans="2:12" ht="12.75">
      <c r="B5" s="6" t="s">
        <v>32</v>
      </c>
      <c r="E5" s="6"/>
      <c r="F5" s="6"/>
      <c r="G5" s="7"/>
      <c r="H5" s="7"/>
      <c r="I5" s="7"/>
      <c r="J5" s="8" t="s">
        <v>3</v>
      </c>
      <c r="K5" s="106" t="s">
        <v>37</v>
      </c>
      <c r="L5" s="106"/>
    </row>
    <row r="7" spans="1:13" ht="12.75">
      <c r="A7" s="10" t="s">
        <v>4</v>
      </c>
      <c r="B7" s="10" t="s">
        <v>38</v>
      </c>
      <c r="C7" s="33"/>
      <c r="D7" s="11" t="s">
        <v>39</v>
      </c>
      <c r="E7" s="12"/>
      <c r="F7" s="11" t="s">
        <v>40</v>
      </c>
      <c r="G7" s="12"/>
      <c r="H7" s="11" t="s">
        <v>5</v>
      </c>
      <c r="I7" s="11" t="s">
        <v>6</v>
      </c>
      <c r="J7" s="11"/>
      <c r="K7" s="12"/>
      <c r="L7" s="12"/>
      <c r="M7" s="12" t="s">
        <v>7</v>
      </c>
    </row>
    <row r="8" spans="1:13" ht="12.75">
      <c r="A8" s="11" t="s">
        <v>8</v>
      </c>
      <c r="B8" s="11" t="s">
        <v>29</v>
      </c>
      <c r="C8" s="34" t="s">
        <v>41</v>
      </c>
      <c r="D8" s="13"/>
      <c r="E8" s="11" t="s">
        <v>9</v>
      </c>
      <c r="F8" s="11" t="s">
        <v>42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</row>
    <row r="9" spans="1:13" ht="12.75">
      <c r="A9" s="35"/>
      <c r="B9" s="35"/>
      <c r="D9" s="35"/>
      <c r="E9" s="35"/>
      <c r="F9" s="35"/>
      <c r="G9" s="35"/>
      <c r="H9" s="35"/>
      <c r="I9" s="35"/>
      <c r="J9" s="36"/>
      <c r="K9" s="36"/>
      <c r="L9" s="36"/>
      <c r="M9" s="37"/>
    </row>
    <row r="10" spans="1:13" ht="12.75">
      <c r="A10" s="51" t="s">
        <v>55</v>
      </c>
      <c r="B10" s="7" t="s">
        <v>56</v>
      </c>
      <c r="C10" s="52" t="s">
        <v>57</v>
      </c>
      <c r="D10" s="1" t="s">
        <v>36</v>
      </c>
      <c r="E10" s="9" t="s">
        <v>36</v>
      </c>
      <c r="F10" s="53">
        <v>4</v>
      </c>
      <c r="G10" s="9">
        <v>4</v>
      </c>
      <c r="H10" s="47">
        <f aca="true" t="shared" si="0" ref="H10:H41">I10-G10</f>
        <v>-4</v>
      </c>
      <c r="I10" s="9">
        <v>0</v>
      </c>
      <c r="J10" s="54">
        <v>35</v>
      </c>
      <c r="K10" s="49">
        <f>H10*J10</f>
        <v>-140</v>
      </c>
      <c r="L10" s="44">
        <f aca="true" t="shared" si="1" ref="L10:L41">+ROUND(+I10*J10,2)</f>
        <v>0</v>
      </c>
      <c r="M10" s="50">
        <f aca="true" t="shared" si="2" ref="M10:M41">I10/F10</f>
        <v>0</v>
      </c>
    </row>
    <row r="11" spans="1:13" ht="12.75">
      <c r="A11" s="51" t="s">
        <v>58</v>
      </c>
      <c r="B11" s="7" t="s">
        <v>59</v>
      </c>
      <c r="C11" s="52" t="s">
        <v>57</v>
      </c>
      <c r="D11" s="1" t="s">
        <v>36</v>
      </c>
      <c r="E11" s="9" t="s">
        <v>36</v>
      </c>
      <c r="F11" s="53">
        <v>2</v>
      </c>
      <c r="G11" s="9">
        <v>2</v>
      </c>
      <c r="H11" s="47">
        <f t="shared" si="0"/>
        <v>-2</v>
      </c>
      <c r="I11" s="9">
        <v>0</v>
      </c>
      <c r="J11" s="54">
        <v>21</v>
      </c>
      <c r="K11" s="49">
        <f>H11*J11</f>
        <v>-42</v>
      </c>
      <c r="L11" s="44">
        <f t="shared" si="1"/>
        <v>0</v>
      </c>
      <c r="M11" s="50">
        <f t="shared" si="2"/>
        <v>0</v>
      </c>
    </row>
    <row r="12" spans="1:13" ht="12.75">
      <c r="A12" s="51" t="s">
        <v>60</v>
      </c>
      <c r="B12" s="7" t="s">
        <v>61</v>
      </c>
      <c r="C12" s="52" t="s">
        <v>57</v>
      </c>
      <c r="D12" s="1" t="s">
        <v>36</v>
      </c>
      <c r="E12" s="9" t="s">
        <v>36</v>
      </c>
      <c r="F12" s="53">
        <v>3</v>
      </c>
      <c r="G12" s="9">
        <v>3</v>
      </c>
      <c r="H12" s="47">
        <f t="shared" si="0"/>
        <v>-3</v>
      </c>
      <c r="I12" s="9">
        <v>0</v>
      </c>
      <c r="J12" s="54">
        <v>19</v>
      </c>
      <c r="K12" s="49">
        <f>H12*J12</f>
        <v>-57</v>
      </c>
      <c r="L12" s="44">
        <f t="shared" si="1"/>
        <v>0</v>
      </c>
      <c r="M12" s="50">
        <f t="shared" si="2"/>
        <v>0</v>
      </c>
    </row>
    <row r="13" spans="1:13" ht="12.75">
      <c r="A13" s="51" t="s">
        <v>62</v>
      </c>
      <c r="B13" s="7" t="s">
        <v>63</v>
      </c>
      <c r="C13" s="52" t="s">
        <v>57</v>
      </c>
      <c r="D13" s="1" t="s">
        <v>36</v>
      </c>
      <c r="E13" s="9" t="s">
        <v>36</v>
      </c>
      <c r="F13" s="53">
        <v>9</v>
      </c>
      <c r="G13" s="9">
        <v>9</v>
      </c>
      <c r="H13" s="47">
        <f t="shared" si="0"/>
        <v>-9</v>
      </c>
      <c r="I13" s="9">
        <v>0</v>
      </c>
      <c r="J13" s="54">
        <v>13.75</v>
      </c>
      <c r="K13" s="49">
        <f>H13*J13</f>
        <v>-123.75</v>
      </c>
      <c r="L13" s="44">
        <f t="shared" si="1"/>
        <v>0</v>
      </c>
      <c r="M13" s="50">
        <f t="shared" si="2"/>
        <v>0</v>
      </c>
    </row>
    <row r="14" spans="1:13" ht="12.75">
      <c r="A14" s="51" t="s">
        <v>64</v>
      </c>
      <c r="B14" s="7" t="s">
        <v>65</v>
      </c>
      <c r="C14" s="52" t="s">
        <v>57</v>
      </c>
      <c r="D14" s="1" t="s">
        <v>35</v>
      </c>
      <c r="E14" s="9" t="s">
        <v>35</v>
      </c>
      <c r="F14" s="53">
        <v>1</v>
      </c>
      <c r="G14" s="9">
        <v>1</v>
      </c>
      <c r="H14" s="47">
        <f t="shared" si="0"/>
        <v>-1</v>
      </c>
      <c r="I14" s="9">
        <v>0</v>
      </c>
      <c r="J14" s="54">
        <v>875</v>
      </c>
      <c r="K14" s="49">
        <f aca="true" t="shared" si="3" ref="K14:K41">H14*J14</f>
        <v>-875</v>
      </c>
      <c r="L14" s="44">
        <f t="shared" si="1"/>
        <v>0</v>
      </c>
      <c r="M14" s="50">
        <f t="shared" si="2"/>
        <v>0</v>
      </c>
    </row>
    <row r="15" spans="1:13" ht="12.75">
      <c r="A15" s="51" t="s">
        <v>66</v>
      </c>
      <c r="B15" s="7" t="s">
        <v>67</v>
      </c>
      <c r="C15" s="52" t="s">
        <v>57</v>
      </c>
      <c r="D15" s="1" t="s">
        <v>35</v>
      </c>
      <c r="E15" s="9" t="s">
        <v>35</v>
      </c>
      <c r="F15" s="53">
        <v>1</v>
      </c>
      <c r="G15" s="9">
        <v>1</v>
      </c>
      <c r="H15" s="47">
        <f t="shared" si="0"/>
        <v>-1</v>
      </c>
      <c r="I15" s="9">
        <v>0</v>
      </c>
      <c r="J15" s="54">
        <v>550</v>
      </c>
      <c r="K15" s="49">
        <f t="shared" si="3"/>
        <v>-550</v>
      </c>
      <c r="L15" s="44">
        <f t="shared" si="1"/>
        <v>0</v>
      </c>
      <c r="M15" s="50">
        <f t="shared" si="2"/>
        <v>0</v>
      </c>
    </row>
    <row r="16" spans="1:13" ht="12.75">
      <c r="A16" s="51" t="s">
        <v>68</v>
      </c>
      <c r="B16" s="7" t="s">
        <v>69</v>
      </c>
      <c r="C16" s="52" t="s">
        <v>57</v>
      </c>
      <c r="D16" s="1" t="s">
        <v>35</v>
      </c>
      <c r="E16" s="9" t="s">
        <v>35</v>
      </c>
      <c r="F16" s="53">
        <v>1</v>
      </c>
      <c r="G16" s="9">
        <v>1</v>
      </c>
      <c r="H16" s="47">
        <f t="shared" si="0"/>
        <v>-1</v>
      </c>
      <c r="I16" s="9">
        <v>0</v>
      </c>
      <c r="J16" s="54">
        <v>400</v>
      </c>
      <c r="K16" s="49">
        <f t="shared" si="3"/>
        <v>-400</v>
      </c>
      <c r="L16" s="44">
        <f t="shared" si="1"/>
        <v>0</v>
      </c>
      <c r="M16" s="50">
        <f t="shared" si="2"/>
        <v>0</v>
      </c>
    </row>
    <row r="17" spans="1:13" ht="12.75">
      <c r="A17" s="51" t="s">
        <v>70</v>
      </c>
      <c r="B17" s="7" t="s">
        <v>71</v>
      </c>
      <c r="C17" s="52" t="s">
        <v>57</v>
      </c>
      <c r="D17" s="1" t="s">
        <v>35</v>
      </c>
      <c r="E17" s="9" t="s">
        <v>35</v>
      </c>
      <c r="F17" s="53">
        <v>43</v>
      </c>
      <c r="G17" s="9">
        <v>43</v>
      </c>
      <c r="H17" s="47">
        <f t="shared" si="0"/>
        <v>-43</v>
      </c>
      <c r="I17" s="9">
        <v>0</v>
      </c>
      <c r="J17" s="54">
        <v>170</v>
      </c>
      <c r="K17" s="49">
        <f t="shared" si="3"/>
        <v>-7310</v>
      </c>
      <c r="L17" s="44">
        <f t="shared" si="1"/>
        <v>0</v>
      </c>
      <c r="M17" s="50">
        <f t="shared" si="2"/>
        <v>0</v>
      </c>
    </row>
    <row r="18" spans="1:13" ht="12.75">
      <c r="A18" s="51" t="s">
        <v>72</v>
      </c>
      <c r="B18" s="7" t="s">
        <v>73</v>
      </c>
      <c r="C18" s="52" t="s">
        <v>57</v>
      </c>
      <c r="D18" s="1" t="s">
        <v>36</v>
      </c>
      <c r="E18" s="9" t="s">
        <v>36</v>
      </c>
      <c r="F18" s="53">
        <v>18</v>
      </c>
      <c r="G18" s="9">
        <v>18</v>
      </c>
      <c r="H18" s="47">
        <f t="shared" si="0"/>
        <v>-18</v>
      </c>
      <c r="I18" s="9">
        <v>0</v>
      </c>
      <c r="J18" s="54">
        <v>41</v>
      </c>
      <c r="K18" s="49">
        <f t="shared" si="3"/>
        <v>-738</v>
      </c>
      <c r="L18" s="44">
        <f t="shared" si="1"/>
        <v>0</v>
      </c>
      <c r="M18" s="50">
        <f t="shared" si="2"/>
        <v>0</v>
      </c>
    </row>
    <row r="19" spans="1:13" ht="12.75">
      <c r="A19" s="51" t="s">
        <v>74</v>
      </c>
      <c r="B19" s="7" t="s">
        <v>75</v>
      </c>
      <c r="C19" s="52" t="s">
        <v>57</v>
      </c>
      <c r="D19" s="1" t="s">
        <v>36</v>
      </c>
      <c r="E19" s="9" t="s">
        <v>36</v>
      </c>
      <c r="F19" s="53">
        <v>167</v>
      </c>
      <c r="G19" s="9">
        <v>167</v>
      </c>
      <c r="H19" s="47">
        <f t="shared" si="0"/>
        <v>-167</v>
      </c>
      <c r="I19" s="9">
        <v>0</v>
      </c>
      <c r="J19" s="54">
        <v>44</v>
      </c>
      <c r="K19" s="49">
        <f t="shared" si="3"/>
        <v>-7348</v>
      </c>
      <c r="L19" s="44">
        <f t="shared" si="1"/>
        <v>0</v>
      </c>
      <c r="M19" s="50">
        <f t="shared" si="2"/>
        <v>0</v>
      </c>
    </row>
    <row r="20" spans="1:13" ht="12.75">
      <c r="A20" s="51" t="s">
        <v>76</v>
      </c>
      <c r="B20" s="7" t="s">
        <v>77</v>
      </c>
      <c r="C20" s="52" t="s">
        <v>57</v>
      </c>
      <c r="D20" s="1" t="s">
        <v>35</v>
      </c>
      <c r="E20" s="9" t="s">
        <v>35</v>
      </c>
      <c r="F20" s="53">
        <v>3</v>
      </c>
      <c r="G20" s="9">
        <v>3</v>
      </c>
      <c r="H20" s="47">
        <f t="shared" si="0"/>
        <v>-3</v>
      </c>
      <c r="I20" s="9">
        <v>0</v>
      </c>
      <c r="J20" s="54">
        <v>4600</v>
      </c>
      <c r="K20" s="49">
        <f t="shared" si="3"/>
        <v>-13800</v>
      </c>
      <c r="L20" s="44">
        <f t="shared" si="1"/>
        <v>0</v>
      </c>
      <c r="M20" s="50">
        <f t="shared" si="2"/>
        <v>0</v>
      </c>
    </row>
    <row r="21" spans="1:13" ht="12.75">
      <c r="A21" s="51" t="s">
        <v>78</v>
      </c>
      <c r="B21" s="7" t="s">
        <v>79</v>
      </c>
      <c r="C21" s="52" t="s">
        <v>57</v>
      </c>
      <c r="D21" s="1" t="s">
        <v>36</v>
      </c>
      <c r="E21" s="9" t="s">
        <v>36</v>
      </c>
      <c r="F21" s="53">
        <v>57</v>
      </c>
      <c r="G21" s="9">
        <v>57</v>
      </c>
      <c r="H21" s="47">
        <f t="shared" si="0"/>
        <v>-57</v>
      </c>
      <c r="I21" s="9">
        <v>0</v>
      </c>
      <c r="J21" s="54">
        <v>17</v>
      </c>
      <c r="K21" s="49">
        <f t="shared" si="3"/>
        <v>-969</v>
      </c>
      <c r="L21" s="44">
        <f t="shared" si="1"/>
        <v>0</v>
      </c>
      <c r="M21" s="50">
        <f t="shared" si="2"/>
        <v>0</v>
      </c>
    </row>
    <row r="22" spans="1:13" ht="12.75">
      <c r="A22" s="51" t="s">
        <v>80</v>
      </c>
      <c r="B22" s="7" t="s">
        <v>81</v>
      </c>
      <c r="C22" s="52" t="s">
        <v>57</v>
      </c>
      <c r="D22" s="1" t="s">
        <v>35</v>
      </c>
      <c r="E22" s="9" t="s">
        <v>35</v>
      </c>
      <c r="F22" s="55">
        <v>-2</v>
      </c>
      <c r="G22" s="9">
        <v>-2</v>
      </c>
      <c r="H22" s="47">
        <f t="shared" si="0"/>
        <v>2</v>
      </c>
      <c r="I22" s="9">
        <v>0</v>
      </c>
      <c r="J22" s="54">
        <v>300</v>
      </c>
      <c r="K22" s="49">
        <f t="shared" si="3"/>
        <v>600</v>
      </c>
      <c r="L22" s="44">
        <f t="shared" si="1"/>
        <v>0</v>
      </c>
      <c r="M22" s="50">
        <f t="shared" si="2"/>
        <v>0</v>
      </c>
    </row>
    <row r="23" spans="1:13" ht="12.75">
      <c r="A23" s="51" t="s">
        <v>82</v>
      </c>
      <c r="B23" s="7" t="s">
        <v>83</v>
      </c>
      <c r="C23" s="52" t="s">
        <v>57</v>
      </c>
      <c r="D23" s="1" t="s">
        <v>35</v>
      </c>
      <c r="E23" s="9" t="s">
        <v>35</v>
      </c>
      <c r="F23" s="55">
        <v>-2</v>
      </c>
      <c r="G23" s="9">
        <v>-2</v>
      </c>
      <c r="H23" s="47">
        <f t="shared" si="0"/>
        <v>2</v>
      </c>
      <c r="I23" s="9">
        <v>0</v>
      </c>
      <c r="J23" s="54">
        <v>75</v>
      </c>
      <c r="K23" s="49">
        <f t="shared" si="3"/>
        <v>150</v>
      </c>
      <c r="L23" s="44">
        <f t="shared" si="1"/>
        <v>0</v>
      </c>
      <c r="M23" s="50">
        <f t="shared" si="2"/>
        <v>0</v>
      </c>
    </row>
    <row r="24" spans="1:13" ht="12.75">
      <c r="A24" s="51" t="s">
        <v>84</v>
      </c>
      <c r="B24" s="7" t="s">
        <v>85</v>
      </c>
      <c r="C24" s="52" t="s">
        <v>57</v>
      </c>
      <c r="D24" s="1" t="s">
        <v>35</v>
      </c>
      <c r="E24" s="9" t="s">
        <v>35</v>
      </c>
      <c r="F24" s="55">
        <v>-1</v>
      </c>
      <c r="G24" s="9">
        <v>-1</v>
      </c>
      <c r="H24" s="47">
        <f t="shared" si="0"/>
        <v>1</v>
      </c>
      <c r="I24" s="9">
        <v>0</v>
      </c>
      <c r="J24" s="54">
        <v>85</v>
      </c>
      <c r="K24" s="49">
        <f t="shared" si="3"/>
        <v>85</v>
      </c>
      <c r="L24" s="44">
        <f t="shared" si="1"/>
        <v>0</v>
      </c>
      <c r="M24" s="50">
        <f t="shared" si="2"/>
        <v>0</v>
      </c>
    </row>
    <row r="25" spans="1:13" ht="12.75">
      <c r="A25" s="51" t="s">
        <v>86</v>
      </c>
      <c r="B25" s="7" t="s">
        <v>87</v>
      </c>
      <c r="C25" s="52" t="s">
        <v>57</v>
      </c>
      <c r="D25" s="1" t="s">
        <v>35</v>
      </c>
      <c r="E25" s="9" t="s">
        <v>35</v>
      </c>
      <c r="F25" s="55">
        <v>-1</v>
      </c>
      <c r="G25" s="9">
        <v>-1</v>
      </c>
      <c r="H25" s="47">
        <f t="shared" si="0"/>
        <v>1</v>
      </c>
      <c r="I25" s="9">
        <v>0</v>
      </c>
      <c r="J25" s="54">
        <v>110</v>
      </c>
      <c r="K25" s="49">
        <f t="shared" si="3"/>
        <v>110</v>
      </c>
      <c r="L25" s="44">
        <f t="shared" si="1"/>
        <v>0</v>
      </c>
      <c r="M25" s="50">
        <f t="shared" si="2"/>
        <v>0</v>
      </c>
    </row>
    <row r="26" spans="1:13" ht="12.75">
      <c r="A26" s="51" t="s">
        <v>88</v>
      </c>
      <c r="B26" s="7" t="s">
        <v>89</v>
      </c>
      <c r="C26" s="52" t="s">
        <v>57</v>
      </c>
      <c r="D26" s="1" t="s">
        <v>35</v>
      </c>
      <c r="E26" s="9" t="s">
        <v>35</v>
      </c>
      <c r="F26" s="55">
        <v>-2</v>
      </c>
      <c r="G26" s="9">
        <v>-2</v>
      </c>
      <c r="H26" s="47">
        <f t="shared" si="0"/>
        <v>2</v>
      </c>
      <c r="I26" s="9">
        <v>0</v>
      </c>
      <c r="J26" s="54">
        <v>250</v>
      </c>
      <c r="K26" s="49">
        <f t="shared" si="3"/>
        <v>500</v>
      </c>
      <c r="L26" s="44">
        <f t="shared" si="1"/>
        <v>0</v>
      </c>
      <c r="M26" s="50">
        <f t="shared" si="2"/>
        <v>0</v>
      </c>
    </row>
    <row r="27" spans="1:13" ht="12.75">
      <c r="A27" s="51" t="s">
        <v>90</v>
      </c>
      <c r="B27" s="7" t="s">
        <v>91</v>
      </c>
      <c r="C27" s="52" t="s">
        <v>57</v>
      </c>
      <c r="D27" s="1" t="s">
        <v>36</v>
      </c>
      <c r="E27" s="9" t="s">
        <v>36</v>
      </c>
      <c r="F27" s="55">
        <v>-161</v>
      </c>
      <c r="G27" s="9">
        <v>-161</v>
      </c>
      <c r="H27" s="47">
        <f t="shared" si="0"/>
        <v>161</v>
      </c>
      <c r="I27" s="9">
        <v>0</v>
      </c>
      <c r="J27" s="54">
        <v>3</v>
      </c>
      <c r="K27" s="49">
        <f t="shared" si="3"/>
        <v>483</v>
      </c>
      <c r="L27" s="44">
        <f t="shared" si="1"/>
        <v>0</v>
      </c>
      <c r="M27" s="50">
        <f t="shared" si="2"/>
        <v>0</v>
      </c>
    </row>
    <row r="28" spans="1:13" ht="12.75">
      <c r="A28" s="51" t="s">
        <v>92</v>
      </c>
      <c r="B28" s="7" t="s">
        <v>93</v>
      </c>
      <c r="C28" s="52" t="s">
        <v>57</v>
      </c>
      <c r="D28" s="1" t="s">
        <v>36</v>
      </c>
      <c r="E28" s="9" t="s">
        <v>36</v>
      </c>
      <c r="F28" s="55">
        <v>-45</v>
      </c>
      <c r="G28" s="9">
        <v>-45</v>
      </c>
      <c r="H28" s="47">
        <f t="shared" si="0"/>
        <v>45</v>
      </c>
      <c r="I28" s="9">
        <v>0</v>
      </c>
      <c r="J28" s="54">
        <v>4.25</v>
      </c>
      <c r="K28" s="49">
        <f t="shared" si="3"/>
        <v>191.25</v>
      </c>
      <c r="L28" s="44">
        <f t="shared" si="1"/>
        <v>0</v>
      </c>
      <c r="M28" s="50">
        <f t="shared" si="2"/>
        <v>0</v>
      </c>
    </row>
    <row r="29" spans="1:13" ht="12.75">
      <c r="A29" s="51" t="s">
        <v>94</v>
      </c>
      <c r="B29" s="7" t="s">
        <v>95</v>
      </c>
      <c r="C29" s="52" t="s">
        <v>57</v>
      </c>
      <c r="D29" s="1" t="s">
        <v>36</v>
      </c>
      <c r="E29" s="9" t="s">
        <v>36</v>
      </c>
      <c r="F29" s="55">
        <v>-18</v>
      </c>
      <c r="G29" s="9">
        <v>-18</v>
      </c>
      <c r="H29" s="47">
        <f t="shared" si="0"/>
        <v>18</v>
      </c>
      <c r="I29" s="9">
        <v>0</v>
      </c>
      <c r="J29" s="54">
        <v>21</v>
      </c>
      <c r="K29" s="49">
        <f t="shared" si="3"/>
        <v>378</v>
      </c>
      <c r="L29" s="44">
        <f t="shared" si="1"/>
        <v>0</v>
      </c>
      <c r="M29" s="50">
        <f t="shared" si="2"/>
        <v>0</v>
      </c>
    </row>
    <row r="30" spans="1:13" ht="12.75">
      <c r="A30" s="51" t="s">
        <v>96</v>
      </c>
      <c r="B30" s="7" t="s">
        <v>97</v>
      </c>
      <c r="C30" s="52" t="s">
        <v>57</v>
      </c>
      <c r="D30" s="1" t="s">
        <v>35</v>
      </c>
      <c r="E30" s="9" t="s">
        <v>35</v>
      </c>
      <c r="F30" s="55">
        <v>-1</v>
      </c>
      <c r="G30" s="9">
        <v>-1</v>
      </c>
      <c r="H30" s="47">
        <f t="shared" si="0"/>
        <v>1</v>
      </c>
      <c r="I30" s="9">
        <v>0</v>
      </c>
      <c r="J30" s="54">
        <v>550</v>
      </c>
      <c r="K30" s="49">
        <f t="shared" si="3"/>
        <v>550</v>
      </c>
      <c r="L30" s="44">
        <f t="shared" si="1"/>
        <v>0</v>
      </c>
      <c r="M30" s="50">
        <f t="shared" si="2"/>
        <v>0</v>
      </c>
    </row>
    <row r="31" spans="1:13" ht="12.75">
      <c r="A31" s="51" t="s">
        <v>98</v>
      </c>
      <c r="B31" s="7" t="s">
        <v>69</v>
      </c>
      <c r="C31" s="52" t="s">
        <v>57</v>
      </c>
      <c r="D31" s="1" t="s">
        <v>35</v>
      </c>
      <c r="E31" s="9" t="s">
        <v>35</v>
      </c>
      <c r="F31" s="55">
        <v>-1</v>
      </c>
      <c r="G31" s="9">
        <v>-1</v>
      </c>
      <c r="H31" s="47">
        <f t="shared" si="0"/>
        <v>1</v>
      </c>
      <c r="I31" s="9">
        <v>0</v>
      </c>
      <c r="J31" s="54">
        <v>400</v>
      </c>
      <c r="K31" s="49">
        <f t="shared" si="3"/>
        <v>400</v>
      </c>
      <c r="L31" s="44">
        <f t="shared" si="1"/>
        <v>0</v>
      </c>
      <c r="M31" s="50">
        <f t="shared" si="2"/>
        <v>0</v>
      </c>
    </row>
    <row r="32" spans="1:13" ht="12.75">
      <c r="A32" s="51" t="s">
        <v>99</v>
      </c>
      <c r="B32" s="7" t="s">
        <v>61</v>
      </c>
      <c r="C32" s="52" t="s">
        <v>57</v>
      </c>
      <c r="D32" s="1" t="s">
        <v>36</v>
      </c>
      <c r="E32" s="9" t="s">
        <v>36</v>
      </c>
      <c r="F32" s="55">
        <v>-147</v>
      </c>
      <c r="G32" s="9">
        <v>-147</v>
      </c>
      <c r="H32" s="47">
        <f t="shared" si="0"/>
        <v>147</v>
      </c>
      <c r="I32" s="9">
        <v>0</v>
      </c>
      <c r="J32" s="54">
        <v>14</v>
      </c>
      <c r="K32" s="49">
        <f t="shared" si="3"/>
        <v>2058</v>
      </c>
      <c r="L32" s="44">
        <f t="shared" si="1"/>
        <v>0</v>
      </c>
      <c r="M32" s="50">
        <f t="shared" si="2"/>
        <v>0</v>
      </c>
    </row>
    <row r="33" spans="1:13" ht="12.75">
      <c r="A33" s="51" t="s">
        <v>100</v>
      </c>
      <c r="B33" s="18" t="s">
        <v>101</v>
      </c>
      <c r="C33" s="52" t="s">
        <v>57</v>
      </c>
      <c r="D33" s="1" t="s">
        <v>36</v>
      </c>
      <c r="E33" s="9" t="s">
        <v>36</v>
      </c>
      <c r="F33" s="55">
        <v>-77</v>
      </c>
      <c r="G33" s="9">
        <v>-77</v>
      </c>
      <c r="H33" s="47">
        <f t="shared" si="0"/>
        <v>77</v>
      </c>
      <c r="I33" s="9">
        <v>0</v>
      </c>
      <c r="J33" s="54">
        <v>7</v>
      </c>
      <c r="K33" s="49">
        <f t="shared" si="3"/>
        <v>539</v>
      </c>
      <c r="L33" s="44">
        <f t="shared" si="1"/>
        <v>0</v>
      </c>
      <c r="M33" s="50">
        <f t="shared" si="2"/>
        <v>0</v>
      </c>
    </row>
    <row r="34" spans="1:13" ht="12.75">
      <c r="A34" s="51" t="s">
        <v>102</v>
      </c>
      <c r="B34" s="7" t="s">
        <v>103</v>
      </c>
      <c r="C34" s="52" t="s">
        <v>57</v>
      </c>
      <c r="D34" s="1" t="s">
        <v>35</v>
      </c>
      <c r="E34" s="9" t="s">
        <v>35</v>
      </c>
      <c r="F34" s="55">
        <v>-1</v>
      </c>
      <c r="G34" s="9">
        <v>-1</v>
      </c>
      <c r="H34" s="47">
        <f t="shared" si="0"/>
        <v>1</v>
      </c>
      <c r="I34" s="9">
        <v>0</v>
      </c>
      <c r="J34" s="54">
        <v>70</v>
      </c>
      <c r="K34" s="49">
        <f t="shared" si="3"/>
        <v>70</v>
      </c>
      <c r="L34" s="44">
        <f t="shared" si="1"/>
        <v>0</v>
      </c>
      <c r="M34" s="50">
        <f t="shared" si="2"/>
        <v>0</v>
      </c>
    </row>
    <row r="35" spans="1:13" ht="12.75">
      <c r="A35" s="51" t="s">
        <v>104</v>
      </c>
      <c r="B35" s="7" t="s">
        <v>105</v>
      </c>
      <c r="C35" s="52" t="s">
        <v>57</v>
      </c>
      <c r="D35" s="1" t="s">
        <v>35</v>
      </c>
      <c r="E35" s="9" t="s">
        <v>35</v>
      </c>
      <c r="F35" s="53">
        <v>-1</v>
      </c>
      <c r="G35" s="9">
        <v>-1</v>
      </c>
      <c r="H35" s="47">
        <f t="shared" si="0"/>
        <v>1</v>
      </c>
      <c r="I35" s="9">
        <v>0</v>
      </c>
      <c r="J35" s="54">
        <v>180</v>
      </c>
      <c r="K35" s="49">
        <f t="shared" si="3"/>
        <v>180</v>
      </c>
      <c r="L35" s="44">
        <f t="shared" si="1"/>
        <v>0</v>
      </c>
      <c r="M35" s="50">
        <f t="shared" si="2"/>
        <v>0</v>
      </c>
    </row>
    <row r="36" spans="1:13" ht="12.75">
      <c r="A36" s="51" t="s">
        <v>106</v>
      </c>
      <c r="B36" s="7" t="s">
        <v>107</v>
      </c>
      <c r="C36" s="52" t="s">
        <v>57</v>
      </c>
      <c r="D36" s="1" t="s">
        <v>35</v>
      </c>
      <c r="E36" s="9" t="s">
        <v>35</v>
      </c>
      <c r="F36" s="53">
        <v>-12</v>
      </c>
      <c r="G36" s="9">
        <v>-12</v>
      </c>
      <c r="H36" s="47">
        <f t="shared" si="0"/>
        <v>12</v>
      </c>
      <c r="I36" s="9">
        <v>0</v>
      </c>
      <c r="J36" s="54">
        <v>75</v>
      </c>
      <c r="K36" s="49">
        <f t="shared" si="3"/>
        <v>900</v>
      </c>
      <c r="L36" s="44">
        <f t="shared" si="1"/>
        <v>0</v>
      </c>
      <c r="M36" s="50">
        <f t="shared" si="2"/>
        <v>0</v>
      </c>
    </row>
    <row r="37" spans="1:13" ht="12.75">
      <c r="A37" s="51" t="s">
        <v>108</v>
      </c>
      <c r="B37" s="7" t="s">
        <v>109</v>
      </c>
      <c r="C37" s="52" t="s">
        <v>57</v>
      </c>
      <c r="D37" s="1" t="s">
        <v>35</v>
      </c>
      <c r="E37" s="9" t="s">
        <v>35</v>
      </c>
      <c r="F37" s="53">
        <v>-6</v>
      </c>
      <c r="G37" s="9">
        <v>-6</v>
      </c>
      <c r="H37" s="47">
        <f t="shared" si="0"/>
        <v>6</v>
      </c>
      <c r="I37" s="9">
        <v>0</v>
      </c>
      <c r="J37" s="54">
        <v>76</v>
      </c>
      <c r="K37" s="49">
        <f t="shared" si="3"/>
        <v>456</v>
      </c>
      <c r="L37" s="44">
        <f t="shared" si="1"/>
        <v>0</v>
      </c>
      <c r="M37" s="50">
        <f t="shared" si="2"/>
        <v>0</v>
      </c>
    </row>
    <row r="38" spans="1:13" ht="12.75">
      <c r="A38" s="51" t="s">
        <v>110</v>
      </c>
      <c r="B38" s="7" t="s">
        <v>111</v>
      </c>
      <c r="C38" s="52" t="s">
        <v>57</v>
      </c>
      <c r="D38" s="1" t="s">
        <v>35</v>
      </c>
      <c r="E38" s="9" t="s">
        <v>35</v>
      </c>
      <c r="F38" s="53">
        <v>-2</v>
      </c>
      <c r="G38" s="9">
        <v>-2</v>
      </c>
      <c r="H38" s="47">
        <f t="shared" si="0"/>
        <v>2</v>
      </c>
      <c r="I38" s="9">
        <v>0</v>
      </c>
      <c r="J38" s="54">
        <v>1200</v>
      </c>
      <c r="K38" s="49">
        <f t="shared" si="3"/>
        <v>2400</v>
      </c>
      <c r="L38" s="44">
        <f t="shared" si="1"/>
        <v>0</v>
      </c>
      <c r="M38" s="50">
        <f t="shared" si="2"/>
        <v>0</v>
      </c>
    </row>
    <row r="39" spans="1:13" ht="12.75">
      <c r="A39" s="51" t="s">
        <v>112</v>
      </c>
      <c r="B39" s="7" t="s">
        <v>113</v>
      </c>
      <c r="C39" s="52" t="s">
        <v>57</v>
      </c>
      <c r="D39" s="1" t="s">
        <v>35</v>
      </c>
      <c r="E39" s="9" t="s">
        <v>35</v>
      </c>
      <c r="F39" s="53">
        <v>-3</v>
      </c>
      <c r="G39" s="9">
        <v>-3</v>
      </c>
      <c r="H39" s="47">
        <f t="shared" si="0"/>
        <v>3</v>
      </c>
      <c r="I39" s="9">
        <v>0</v>
      </c>
      <c r="J39" s="54">
        <v>3000</v>
      </c>
      <c r="K39" s="49">
        <f t="shared" si="3"/>
        <v>9000</v>
      </c>
      <c r="L39" s="44">
        <f t="shared" si="1"/>
        <v>0</v>
      </c>
      <c r="M39" s="50">
        <f t="shared" si="2"/>
        <v>0</v>
      </c>
    </row>
    <row r="40" spans="1:13" ht="12.75">
      <c r="A40" s="51" t="s">
        <v>114</v>
      </c>
      <c r="B40" s="7" t="s">
        <v>115</v>
      </c>
      <c r="C40" s="52" t="s">
        <v>57</v>
      </c>
      <c r="D40" s="1" t="s">
        <v>35</v>
      </c>
      <c r="E40" s="9" t="s">
        <v>35</v>
      </c>
      <c r="F40" s="53">
        <v>-1</v>
      </c>
      <c r="G40" s="9">
        <v>-1</v>
      </c>
      <c r="H40" s="47">
        <f t="shared" si="0"/>
        <v>1</v>
      </c>
      <c r="I40" s="9">
        <v>0</v>
      </c>
      <c r="J40" s="54">
        <v>1100</v>
      </c>
      <c r="K40" s="49">
        <f t="shared" si="3"/>
        <v>1100</v>
      </c>
      <c r="L40" s="44">
        <f t="shared" si="1"/>
        <v>0</v>
      </c>
      <c r="M40" s="50">
        <f t="shared" si="2"/>
        <v>0</v>
      </c>
    </row>
    <row r="41" spans="1:13" ht="12.75">
      <c r="A41" s="51" t="s">
        <v>116</v>
      </c>
      <c r="B41" s="7" t="s">
        <v>117</v>
      </c>
      <c r="C41" s="52" t="s">
        <v>57</v>
      </c>
      <c r="D41" s="1" t="s">
        <v>118</v>
      </c>
      <c r="E41" s="9" t="s">
        <v>118</v>
      </c>
      <c r="F41" s="53">
        <v>-1500</v>
      </c>
      <c r="G41" s="56">
        <v>-1500</v>
      </c>
      <c r="H41" s="47">
        <f t="shared" si="0"/>
        <v>1500</v>
      </c>
      <c r="I41" s="9">
        <v>0</v>
      </c>
      <c r="J41" s="54">
        <v>10</v>
      </c>
      <c r="K41" s="49">
        <f t="shared" si="3"/>
        <v>15000</v>
      </c>
      <c r="L41" s="44">
        <f t="shared" si="1"/>
        <v>0</v>
      </c>
      <c r="M41" s="50">
        <f t="shared" si="2"/>
        <v>0</v>
      </c>
    </row>
    <row r="42" spans="1:13" ht="12.75">
      <c r="A42" s="38"/>
      <c r="B42" s="38"/>
      <c r="C42" s="40" t="s">
        <v>33</v>
      </c>
      <c r="D42" s="38"/>
      <c r="E42" s="42"/>
      <c r="F42" s="38"/>
      <c r="G42" s="38"/>
      <c r="H42" s="38"/>
      <c r="I42" s="38"/>
      <c r="J42" s="45"/>
      <c r="K42" s="45"/>
      <c r="L42" s="45"/>
      <c r="M42" s="57"/>
    </row>
    <row r="43" spans="1:13" ht="19.5" customHeight="1">
      <c r="A43" s="58" t="s">
        <v>20</v>
      </c>
      <c r="B43" s="59"/>
      <c r="C43" s="60"/>
      <c r="D43" s="61"/>
      <c r="E43" s="61"/>
      <c r="F43" s="61"/>
      <c r="G43" s="61"/>
      <c r="H43" s="61"/>
      <c r="I43" s="61"/>
      <c r="J43" s="62"/>
      <c r="K43" s="63">
        <f>SUM(K10:K42)</f>
        <v>2797.5</v>
      </c>
      <c r="L43" s="64">
        <f>SUM(L10:L42)</f>
        <v>0</v>
      </c>
      <c r="M43" s="65"/>
    </row>
    <row r="44" spans="1:13" ht="12.75">
      <c r="A44" s="38"/>
      <c r="B44" s="38"/>
      <c r="C44" s="66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>
      <c r="A45" s="38"/>
      <c r="B45" s="38"/>
      <c r="C45" s="66"/>
      <c r="D45" s="38"/>
      <c r="E45" s="38"/>
      <c r="F45" s="38"/>
      <c r="G45" s="38"/>
      <c r="H45" s="38"/>
      <c r="I45" s="38"/>
      <c r="J45" s="38"/>
      <c r="K45" s="38"/>
      <c r="L45" s="38"/>
      <c r="M45" s="67"/>
    </row>
    <row r="46" spans="1:13" ht="12.75">
      <c r="A46" s="38"/>
      <c r="B46" s="38"/>
      <c r="C46" s="66"/>
      <c r="D46" s="38"/>
      <c r="E46" s="38"/>
      <c r="F46" s="38"/>
      <c r="G46" s="38"/>
      <c r="H46" s="68"/>
      <c r="I46" s="38"/>
      <c r="J46" s="38"/>
      <c r="K46" s="69"/>
      <c r="L46" s="38"/>
      <c r="M46" s="38"/>
    </row>
    <row r="47" spans="1:13" ht="12.75">
      <c r="A47" s="38"/>
      <c r="B47" s="38"/>
      <c r="C47" s="66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2.75">
      <c r="A48" s="41"/>
      <c r="B48" s="41"/>
      <c r="C48" s="70"/>
      <c r="D48" s="41"/>
      <c r="E48" s="41"/>
      <c r="F48" s="41"/>
      <c r="G48" s="41"/>
      <c r="H48" s="38"/>
      <c r="J48" s="41"/>
      <c r="K48" s="41"/>
      <c r="L48" s="41"/>
      <c r="M48" s="38"/>
    </row>
    <row r="49" spans="1:13" ht="12.75">
      <c r="A49" s="41"/>
      <c r="B49" s="41"/>
      <c r="C49" s="70"/>
      <c r="D49" s="41"/>
      <c r="E49" s="41"/>
      <c r="F49" s="41"/>
      <c r="G49" s="41"/>
      <c r="H49" s="38"/>
      <c r="I49" s="38"/>
      <c r="J49" s="41"/>
      <c r="K49" s="41"/>
      <c r="L49" s="41"/>
      <c r="M49" s="38"/>
    </row>
    <row r="50" spans="1:13" ht="12.75">
      <c r="A50" s="71"/>
      <c r="B50" s="71"/>
      <c r="C50" s="70"/>
      <c r="D50" s="71"/>
      <c r="E50" s="71"/>
      <c r="F50" s="71"/>
      <c r="G50" s="71"/>
      <c r="H50" s="72"/>
      <c r="I50" s="72"/>
      <c r="J50" s="71"/>
      <c r="K50" s="71"/>
      <c r="L50" s="73"/>
      <c r="M50" s="74"/>
    </row>
    <row r="51" spans="8:9" ht="12.75">
      <c r="H51" s="16"/>
      <c r="I51" s="16"/>
    </row>
    <row r="52" spans="8:9" ht="12.75">
      <c r="H52" s="16"/>
      <c r="I52" s="16"/>
    </row>
    <row r="53" spans="8:9" ht="12.75">
      <c r="H53" s="16"/>
      <c r="I53" s="16"/>
    </row>
    <row r="54" spans="8:9" ht="12.75">
      <c r="H54" s="16"/>
      <c r="I54" s="16"/>
    </row>
    <row r="55" spans="8:9" ht="12.75">
      <c r="H55" s="16"/>
      <c r="I55" s="16"/>
    </row>
    <row r="56" spans="8:9" ht="12.75">
      <c r="H56" s="16"/>
      <c r="I56" s="16"/>
    </row>
    <row r="57" spans="8:9" ht="12.75">
      <c r="H57" s="16"/>
      <c r="I57" s="16"/>
    </row>
    <row r="58" spans="8:9" ht="12.75">
      <c r="H58" s="16"/>
      <c r="I58" s="16"/>
    </row>
    <row r="59" spans="8:9" ht="12.75">
      <c r="H59" s="16"/>
      <c r="I59" s="16"/>
    </row>
    <row r="60" spans="8:9" ht="12.75">
      <c r="H60" s="16"/>
      <c r="I60" s="16"/>
    </row>
    <row r="61" spans="8:9" ht="12.75">
      <c r="H61" s="16"/>
      <c r="I61" s="16"/>
    </row>
    <row r="62" spans="8:9" ht="12.75">
      <c r="H62" s="16"/>
      <c r="I62" s="16"/>
    </row>
    <row r="63" spans="8:9" ht="12.75">
      <c r="H63" s="16"/>
      <c r="I63" s="16"/>
    </row>
    <row r="64" spans="8:9" ht="12.75"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80" spans="8:9" ht="12.75">
      <c r="H80" s="16"/>
      <c r="I80" s="16"/>
    </row>
    <row r="81" spans="8:9" ht="12.75">
      <c r="H81" s="16"/>
      <c r="I81" s="16"/>
    </row>
    <row r="82" spans="8:9" ht="12.75">
      <c r="H82" s="16"/>
      <c r="I82" s="16"/>
    </row>
    <row r="83" spans="8:9" ht="12.75">
      <c r="H83" s="16"/>
      <c r="I83" s="16"/>
    </row>
    <row r="84" spans="8:9" ht="12.75">
      <c r="H84" s="16"/>
      <c r="I84" s="16"/>
    </row>
    <row r="85" spans="8:9" ht="12.75">
      <c r="H85" s="16"/>
      <c r="I85" s="16"/>
    </row>
    <row r="86" spans="8:9" ht="12.75">
      <c r="H86" s="16"/>
      <c r="I86" s="16"/>
    </row>
  </sheetData>
  <mergeCells count="3">
    <mergeCell ref="K5:L5"/>
    <mergeCell ref="A1:M1"/>
    <mergeCell ref="A2:M2"/>
  </mergeCells>
  <printOptions/>
  <pageMargins left="0.5" right="0.5" top="0.77" bottom="0.87" header="0" footer="0"/>
  <pageSetup fitToHeight="11" fitToWidth="1" horizontalDpi="600" verticalDpi="600" orientation="landscape" scale="67" r:id="rId1"/>
  <headerFooter alignWithMargins="0">
    <oddHeader>&amp;R&amp;OPage &amp;P of &amp;N</oddHeader>
    <oddFooter>&amp;LSample Monthly Pay Estimate
Extra Work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GROFFICE1</dc:creator>
  <cp:keywords/>
  <dc:description/>
  <cp:lastModifiedBy>Curtis Stulting</cp:lastModifiedBy>
  <cp:lastPrinted>2003-12-04T19:56:01Z</cp:lastPrinted>
  <dcterms:created xsi:type="dcterms:W3CDTF">2001-05-04T13:09:04Z</dcterms:created>
  <dcterms:modified xsi:type="dcterms:W3CDTF">2003-12-04T19:56:04Z</dcterms:modified>
  <cp:category/>
  <cp:version/>
  <cp:contentType/>
  <cp:contentStatus/>
</cp:coreProperties>
</file>