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biandudik\Desktop\"/>
    </mc:Choice>
  </mc:AlternateContent>
  <xr:revisionPtr revIDLastSave="0" documentId="8_{C2C59341-ED81-4425-8DCF-3429F18BF12A}" xr6:coauthVersionLast="34" xr6:coauthVersionMax="34" xr10:uidLastSave="{00000000-0000-0000-0000-000000000000}"/>
  <workbookProtection workbookAlgorithmName="SHA-512" workbookHashValue="qIJIIR/JMazwsbSvU8gXG3a07NSWunGBD7jM51sdRZPDZnOpEMmlat3bD5h453K/Jqiqvfvpt7g02LOJn0D/lA==" workbookSaltValue="evGRPOcBJMz9Xkk0e819JQ==" workbookSpinCount="100000" lockStructure="1"/>
  <bookViews>
    <workbookView xWindow="0" yWindow="0" windowWidth="28800" windowHeight="12435" xr2:uid="{00000000-000D-0000-FFFF-FFFF00000000}"/>
  </bookViews>
  <sheets>
    <sheet name="VT" sheetId="3" r:id="rId1"/>
    <sheet name="VT 2" sheetId="8" r:id="rId2"/>
    <sheet name="VT 3" sheetId="7" r:id="rId3"/>
    <sheet name="Instructions" sheetId="5" r:id="rId4"/>
  </sheets>
  <definedNames>
    <definedName name="_xlnm.Print_Area" localSheetId="3">Instructions!$B$4:$AS$127</definedName>
    <definedName name="_xlnm.Print_Area" localSheetId="0">VT!$B$1:$AS$52</definedName>
    <definedName name="_xlnm.Print_Area" localSheetId="1">'VT 2'!$B$1:$S$53</definedName>
    <definedName name="_xlnm.Print_Area" localSheetId="2">'VT 3'!$A$1:$R$56</definedName>
  </definedNames>
  <calcPr calcId="179017"/>
</workbook>
</file>

<file path=xl/calcChain.xml><?xml version="1.0" encoding="utf-8"?>
<calcChain xmlns="http://schemas.openxmlformats.org/spreadsheetml/2006/main">
  <c r="I41" i="3" l="1"/>
  <c r="H27" i="3" l="1"/>
  <c r="BP21" i="3"/>
  <c r="Q21" i="3" l="1"/>
  <c r="AW11" i="3" l="1"/>
  <c r="BK22" i="3" l="1"/>
  <c r="AL19" i="3" l="1"/>
  <c r="AV11" i="3" l="1"/>
  <c r="AB11" i="3" s="1"/>
  <c r="R7" i="8" l="1"/>
  <c r="M7" i="8"/>
  <c r="I7" i="8"/>
  <c r="D7" i="8"/>
  <c r="R6" i="8"/>
  <c r="M6" i="8"/>
  <c r="I6" i="8"/>
  <c r="D6" i="8"/>
  <c r="L5" i="8"/>
  <c r="C7" i="7" l="1"/>
  <c r="K5" i="7"/>
  <c r="L6" i="7"/>
  <c r="L7" i="7"/>
  <c r="Q7" i="7"/>
  <c r="Q6" i="7"/>
  <c r="H7" i="7"/>
  <c r="H6" i="7"/>
  <c r="C6" i="7"/>
  <c r="S41" i="3" l="1"/>
  <c r="X41" i="3"/>
  <c r="N41" i="3"/>
  <c r="AX38" i="3"/>
  <c r="N27" i="3" l="1"/>
  <c r="V27" i="3"/>
  <c r="O27" i="3"/>
  <c r="U27" i="3"/>
  <c r="P27" i="3"/>
  <c r="X27" i="3"/>
  <c r="Y27" i="3"/>
  <c r="AA27" i="3"/>
  <c r="Q27" i="3"/>
  <c r="Z27" i="3"/>
  <c r="S27" i="3"/>
  <c r="T27" i="3"/>
  <c r="AQ23" i="3"/>
  <c r="AW12" i="3"/>
  <c r="AA5" i="3" l="1"/>
  <c r="AS15" i="3"/>
  <c r="AV15" i="3"/>
  <c r="AW15" i="3"/>
  <c r="AB15" i="3" s="1"/>
  <c r="AS12" i="3"/>
  <c r="AS13" i="3"/>
  <c r="AS14" i="3"/>
  <c r="AS16" i="3"/>
  <c r="AS17" i="3"/>
  <c r="AS18" i="3"/>
  <c r="AH15" i="3" l="1"/>
  <c r="AO15" i="3" s="1"/>
  <c r="AR23" i="5"/>
  <c r="AH11" i="3" l="1"/>
  <c r="W24" i="3"/>
  <c r="R24" i="3"/>
  <c r="M24" i="3"/>
  <c r="L27" i="3"/>
  <c r="K27" i="3"/>
  <c r="J27" i="3"/>
  <c r="I27" i="3"/>
  <c r="W29" i="3"/>
  <c r="R29" i="3"/>
  <c r="M29" i="3"/>
  <c r="W28" i="3"/>
  <c r="R28" i="3"/>
  <c r="M28" i="3"/>
  <c r="AQ41" i="3" l="1"/>
  <c r="AQ40" i="3"/>
  <c r="AQ39" i="3"/>
  <c r="AQ38" i="3"/>
  <c r="AQ37" i="3"/>
  <c r="AQ36" i="3"/>
  <c r="AQ35" i="3"/>
  <c r="AQ34" i="3"/>
  <c r="AQ33" i="3"/>
  <c r="AQ32" i="3"/>
  <c r="AQ31" i="3"/>
  <c r="AQ30" i="3"/>
  <c r="AQ29" i="3"/>
  <c r="AQ28" i="3"/>
  <c r="AQ27" i="3"/>
  <c r="AQ26" i="3"/>
  <c r="AQ25" i="3"/>
  <c r="AQ24" i="3"/>
  <c r="AO11" i="3" l="1"/>
  <c r="AS11" i="3" s="1"/>
  <c r="AV46" i="3"/>
  <c r="W40" i="3"/>
  <c r="R40" i="3"/>
  <c r="M40" i="3"/>
  <c r="F40" i="3"/>
  <c r="B39" i="3"/>
  <c r="W38" i="3"/>
  <c r="R38" i="3"/>
  <c r="M38" i="3"/>
  <c r="B38" i="3"/>
  <c r="W36" i="3"/>
  <c r="R36" i="3"/>
  <c r="M36" i="3"/>
  <c r="H36" i="3"/>
  <c r="H38" i="3" s="1"/>
  <c r="H40" i="3" s="1"/>
  <c r="E36" i="3"/>
  <c r="F35" i="3"/>
  <c r="B33" i="3"/>
  <c r="F32" i="3"/>
  <c r="B31" i="3"/>
  <c r="F30" i="3"/>
  <c r="AW18" i="3"/>
  <c r="AB18" i="3" s="1"/>
  <c r="AV18" i="3"/>
  <c r="AH18" i="3" s="1"/>
  <c r="AO18" i="3" s="1"/>
  <c r="AW17" i="3"/>
  <c r="AB17" i="3" s="1"/>
  <c r="AV17" i="3"/>
  <c r="AH17" i="3"/>
  <c r="AO17" i="3" s="1"/>
  <c r="AW16" i="3"/>
  <c r="AB16" i="3" s="1"/>
  <c r="AV16" i="3"/>
  <c r="AW14" i="3"/>
  <c r="AB14" i="3" s="1"/>
  <c r="AV14" i="3"/>
  <c r="AH14" i="3"/>
  <c r="AO14" i="3" s="1"/>
  <c r="AW13" i="3"/>
  <c r="AB13" i="3" s="1"/>
  <c r="AV13" i="3"/>
  <c r="AV12" i="3"/>
  <c r="AB12" i="3" s="1"/>
  <c r="AH12" i="3" s="1"/>
  <c r="AO12" i="3"/>
  <c r="AL10" i="3"/>
  <c r="AB10" i="3"/>
  <c r="AH16" i="3" l="1"/>
  <c r="AO16" i="3" s="1"/>
  <c r="AH13" i="3"/>
  <c r="AO13" i="3" s="1"/>
  <c r="AH19" i="3" l="1"/>
  <c r="AR19" i="3" s="1"/>
  <c r="W27" i="3" l="1"/>
  <c r="R27" i="3"/>
  <c r="M2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Carla Alford</author>
  </authors>
  <commentList>
    <comment ref="A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CFX:</t>
        </r>
        <r>
          <rPr>
            <sz val="9"/>
            <color indexed="81"/>
            <rFont val="Tahoma"/>
            <family val="2"/>
          </rPr>
          <t xml:space="preserve">
Input Page Numbers</t>
        </r>
      </text>
    </comment>
    <comment ref="H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CFX:  Input CFX Project No.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CFX: Select from
</t>
        </r>
        <r>
          <rPr>
            <b/>
            <sz val="9"/>
            <color indexed="10"/>
            <rFont val="Tahoma"/>
            <family val="2"/>
          </rPr>
          <t>Drop Down Menu</t>
        </r>
      </text>
    </comment>
    <comment ref="AR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CFX:
</t>
        </r>
        <r>
          <rPr>
            <b/>
            <u/>
            <sz val="9"/>
            <color indexed="10"/>
            <rFont val="Tahoma"/>
            <family val="2"/>
          </rPr>
          <t>Input Target Spread 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CFX:  If ? 
</t>
        </r>
        <r>
          <rPr>
            <b/>
            <u/>
            <sz val="9"/>
            <color indexed="10"/>
            <rFont val="Tahoma"/>
            <family val="2"/>
          </rPr>
          <t>Input Target Spreadrate</t>
        </r>
      </text>
    </comment>
    <comment ref="AO2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CFX: Input Mix Temp from Approved Mix Design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CFX:  Select from </t>
        </r>
        <r>
          <rPr>
            <b/>
            <sz val="9"/>
            <color indexed="10"/>
            <rFont val="Tahoma"/>
            <family val="2"/>
          </rPr>
          <t>Drop Down Menu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2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CFX:   If ?
</t>
        </r>
        <r>
          <rPr>
            <b/>
            <u/>
            <sz val="9"/>
            <color indexed="10"/>
            <rFont val="Tahoma"/>
            <family val="2"/>
          </rPr>
          <t>Input Mix Temp from Approved Mix Design</t>
        </r>
      </text>
    </comment>
    <comment ref="H2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CFX: Select from </t>
        </r>
        <r>
          <rPr>
            <b/>
            <sz val="9"/>
            <color indexed="10"/>
            <rFont val="Tahoma"/>
            <family val="2"/>
          </rPr>
          <t>Drop Down Menu</t>
        </r>
      </text>
    </comment>
    <comment ref="M2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CFX: Select from </t>
        </r>
        <r>
          <rPr>
            <b/>
            <sz val="9"/>
            <color indexed="10"/>
            <rFont val="Tahoma"/>
            <family val="2"/>
          </rPr>
          <t>Drop Down Menu</t>
        </r>
      </text>
    </comment>
    <comment ref="R2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CFX: Select from </t>
        </r>
        <r>
          <rPr>
            <b/>
            <sz val="9"/>
            <color indexed="10"/>
            <rFont val="Tahoma"/>
            <family val="2"/>
          </rPr>
          <t>Drop Down Menu</t>
        </r>
      </text>
    </comment>
    <comment ref="W2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CFX: Select from </t>
        </r>
        <r>
          <rPr>
            <b/>
            <sz val="9"/>
            <color indexed="10"/>
            <rFont val="Tahoma"/>
            <family val="2"/>
          </rPr>
          <t>Drop Down Menu</t>
        </r>
      </text>
    </comment>
    <comment ref="H26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CFX: Select from </t>
        </r>
        <r>
          <rPr>
            <b/>
            <sz val="9"/>
            <color indexed="10"/>
            <rFont val="Tahoma"/>
            <family val="2"/>
          </rPr>
          <t>Drop Down Menu</t>
        </r>
      </text>
    </comment>
    <comment ref="M2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CFX: Select from </t>
        </r>
        <r>
          <rPr>
            <b/>
            <sz val="9"/>
            <color indexed="10"/>
            <rFont val="Tahoma"/>
            <family val="2"/>
          </rPr>
          <t>Drop Down Menu</t>
        </r>
      </text>
    </comment>
    <comment ref="R26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CFX: Select from </t>
        </r>
        <r>
          <rPr>
            <b/>
            <sz val="9"/>
            <color indexed="10"/>
            <rFont val="Tahoma"/>
            <family val="2"/>
          </rPr>
          <t>Drop Down Menu</t>
        </r>
      </text>
    </comment>
    <comment ref="W2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CFX: Select from </t>
        </r>
        <r>
          <rPr>
            <b/>
            <sz val="9"/>
            <color indexed="10"/>
            <rFont val="Tahoma"/>
            <family val="2"/>
          </rPr>
          <t>Drop Down Menu</t>
        </r>
      </text>
    </comment>
    <comment ref="L34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CFX: Select AM or PM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1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CFX: If ARMI only </t>
        </r>
        <r>
          <rPr>
            <b/>
            <sz val="9"/>
            <color indexed="10"/>
            <rFont val="Tahoma"/>
            <family val="2"/>
          </rPr>
          <t>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3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CFX: Select from </t>
        </r>
        <r>
          <rPr>
            <b/>
            <sz val="9"/>
            <color indexed="10"/>
            <rFont val="Tahoma"/>
            <family val="2"/>
          </rPr>
          <t>Drop Down Menu</t>
        </r>
      </text>
    </comment>
    <comment ref="S44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CFX: Select </t>
        </r>
        <r>
          <rPr>
            <b/>
            <sz val="9"/>
            <color indexed="10"/>
            <rFont val="Tahoma"/>
            <family val="2"/>
          </rPr>
          <t>Y</t>
        </r>
        <r>
          <rPr>
            <b/>
            <sz val="9"/>
            <color indexed="81"/>
            <rFont val="Tahoma"/>
            <family val="2"/>
          </rPr>
          <t xml:space="preserve"> or</t>
        </r>
        <r>
          <rPr>
            <b/>
            <sz val="9"/>
            <color indexed="10"/>
            <rFont val="Tahoma"/>
            <family val="2"/>
          </rPr>
          <t xml:space="preserve"> 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8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CFX: Select from </t>
        </r>
        <r>
          <rPr>
            <b/>
            <sz val="9"/>
            <color indexed="10"/>
            <rFont val="Tahoma"/>
            <family val="2"/>
          </rPr>
          <t>Drop Down Menu</t>
        </r>
      </text>
    </comment>
    <comment ref="N51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 xml:space="preserve">CFX: Select from </t>
        </r>
        <r>
          <rPr>
            <b/>
            <sz val="9"/>
            <color indexed="10"/>
            <rFont val="Tahoma"/>
            <family val="2"/>
          </rPr>
          <t>Drop Down Menu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Carla Alford</author>
  </authors>
  <commentList>
    <comment ref="B1" authorId="0" shapeId="0" xr:uid="{00000000-0006-0000-0100-000001000000}">
      <text>
        <r>
          <rPr>
            <b/>
            <sz val="14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CFX: 
</t>
        </r>
        <r>
          <rPr>
            <b/>
            <sz val="12"/>
            <color indexed="10"/>
            <rFont val="Tahoma"/>
            <family val="2"/>
          </rPr>
          <t>VT should use this additional page for remarks for each day's paving operation
A DIR is still required to be completed unless additional page(VT3) is provided for each day's paving operation and reviewed and signed by PA/SPE</t>
        </r>
      </text>
    </comment>
    <comment ref="L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CFX:</t>
        </r>
        <r>
          <rPr>
            <sz val="9"/>
            <color indexed="81"/>
            <rFont val="Tahoma"/>
            <family val="2"/>
          </rPr>
          <t xml:space="preserve">
Input Page Numbers</t>
        </r>
      </text>
    </comment>
    <comment ref="D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CFX: Information will autofill all header inputs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CFX: Select from</t>
        </r>
        <r>
          <rPr>
            <b/>
            <sz val="9"/>
            <color indexed="10"/>
            <rFont val="Tahoma"/>
            <family val="2"/>
          </rPr>
          <t xml:space="preserve"> Drop Down Menu</t>
        </r>
      </text>
    </comment>
    <comment ref="G1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CFX: Select from 
</t>
        </r>
        <r>
          <rPr>
            <b/>
            <sz val="9"/>
            <color indexed="10"/>
            <rFont val="Tahoma"/>
            <family val="2"/>
          </rPr>
          <t>Drop Down Menu</t>
        </r>
      </text>
    </comment>
    <comment ref="B25" authorId="0" shapeId="0" xr:uid="{00000000-0006-0000-0100-000006000000}">
      <text>
        <r>
          <rPr>
            <b/>
            <sz val="12"/>
            <color indexed="81"/>
            <rFont val="Tahoma"/>
            <family val="2"/>
          </rPr>
          <t>CFX: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To 'force' a return hold 'ALT' key and hit 'ENTER' (move to next line down)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u/>
            <sz val="12"/>
            <color indexed="10"/>
            <rFont val="Tahoma"/>
            <family val="2"/>
          </rPr>
          <t xml:space="preserve">
Each Day's Paving remarks should start with the Paving Date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Carla Alford</author>
  </authors>
  <commentList>
    <comment ref="A1" authorId="0" shapeId="0" xr:uid="{00000000-0006-0000-0200-000001000000}">
      <text>
        <r>
          <rPr>
            <b/>
            <sz val="14"/>
            <color indexed="81"/>
            <rFont val="Tahoma"/>
            <family val="2"/>
          </rPr>
          <t xml:space="preserve">
CFX: 
</t>
        </r>
        <r>
          <rPr>
            <b/>
            <sz val="14"/>
            <color indexed="10"/>
            <rFont val="Tahoma"/>
            <family val="2"/>
          </rPr>
          <t xml:space="preserve">VT can elect to use this additional page in lieu of DWR if all information on pages (VT1, V2 and VT3) is included for one paving day only
PA/SPE is required to review, sign and date this page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CFX:</t>
        </r>
        <r>
          <rPr>
            <sz val="9"/>
            <color indexed="81"/>
            <rFont val="Tahoma"/>
            <family val="2"/>
          </rPr>
          <t xml:space="preserve">
Input Page Numbers</t>
        </r>
      </text>
    </comment>
    <comment ref="F4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CFX: Select from </t>
        </r>
        <r>
          <rPr>
            <b/>
            <sz val="9"/>
            <color indexed="10"/>
            <rFont val="Tahoma"/>
            <family val="2"/>
          </rPr>
          <t>Drop Down Menu</t>
        </r>
      </text>
    </comment>
  </commentList>
</comments>
</file>

<file path=xl/sharedStrings.xml><?xml version="1.0" encoding="utf-8"?>
<sst xmlns="http://schemas.openxmlformats.org/spreadsheetml/2006/main" count="382" uniqueCount="232">
  <si>
    <t>Plant No.:</t>
  </si>
  <si>
    <t>Loads</t>
  </si>
  <si>
    <t>Station To Station</t>
  </si>
  <si>
    <t>Spread</t>
  </si>
  <si>
    <t>Record Of Bituminous Materials</t>
  </si>
  <si>
    <t>Pay Item No.</t>
  </si>
  <si>
    <t>Beginning Inch / MM</t>
  </si>
  <si>
    <t>Gallons / Liters</t>
  </si>
  <si>
    <t>Ending Inch / MM</t>
  </si>
  <si>
    <t>Time of Day after Unloading</t>
  </si>
  <si>
    <t>Correction Factor</t>
  </si>
  <si>
    <t>SY / SM Covered</t>
  </si>
  <si>
    <t>Type of Mix:</t>
  </si>
  <si>
    <t xml:space="preserve">AM                                          PM </t>
  </si>
  <si>
    <t>Width</t>
  </si>
  <si>
    <t>Intended use:</t>
  </si>
  <si>
    <t>RECORD OF BITUMINOUS MATERIALS BOX</t>
  </si>
  <si>
    <t>calibration chart</t>
  </si>
  <si>
    <t>TEMPERATURES</t>
  </si>
  <si>
    <t xml:space="preserve">128 + 57, R4 1288 + 32 to 1333 + 00, C 132 + 25 to 139 + 45, etc. </t>
  </si>
  <si>
    <t xml:space="preserve">More specific descriptions of where the material was placed can also be shown here - Example:  L2 126 + 43 to </t>
  </si>
  <si>
    <t>Material No.:</t>
  </si>
  <si>
    <t>Mix Design No.:</t>
  </si>
  <si>
    <t>Drivers License Number).</t>
  </si>
  <si>
    <t xml:space="preserve">centerline of the median, facing the direction of increasing stations, and number the lanes L1, L2, L3, etc, or R1, </t>
  </si>
  <si>
    <t>R2, R3 etc.  This indicates that lane L1 is the first lane to the left of the centerline.  Center lanes should be identified</t>
  </si>
  <si>
    <t>beginning of production or every time tank is refilled.</t>
  </si>
  <si>
    <t>Date</t>
  </si>
  <si>
    <t>Linear Ft.</t>
  </si>
  <si>
    <t>INSTRUCTIONS FOR COMPLETION OF THE</t>
  </si>
  <si>
    <t>ASPHALT ROADWAY VERIFICATION REPORT</t>
  </si>
  <si>
    <t>Sub.</t>
  </si>
  <si>
    <t xml:space="preserve">                                                          Verification of Spread Rate</t>
  </si>
  <si>
    <t>VERIFICATION OF SPREAD RATE</t>
  </si>
  <si>
    <t xml:space="preserve">placed, this may vary and more than one line may be used. </t>
  </si>
  <si>
    <t>Verification Results</t>
  </si>
  <si>
    <t>section 11.3</t>
  </si>
  <si>
    <t xml:space="preserve">operation", "Contractor's corrective action".  (Note time and causes of interruptions), </t>
  </si>
  <si>
    <t>Temp.</t>
  </si>
  <si>
    <t>Asphalt Roadway - Verification Report</t>
  </si>
  <si>
    <t>Verification of Tack</t>
  </si>
  <si>
    <t xml:space="preserve">Date </t>
  </si>
  <si>
    <t>Sublot</t>
  </si>
  <si>
    <t>HEADER INFORMATION SECTION</t>
  </si>
  <si>
    <t>Intended Lot Size:</t>
  </si>
  <si>
    <t>Qualified Technician ID# (TIN)</t>
  </si>
  <si>
    <t>Verification Results Y/N</t>
  </si>
  <si>
    <t xml:space="preserve">Verification Results Y/N           </t>
  </si>
  <si>
    <t>Load No.</t>
  </si>
  <si>
    <t>with the letter C.  Shoulders can be identified IL (inside left), OL (outside left), IR (inside right) and OR (outside right).</t>
  </si>
  <si>
    <t>Page No.</t>
  </si>
  <si>
    <t>of</t>
  </si>
  <si>
    <t>Lot No.:</t>
  </si>
  <si>
    <t>Verification of Established Temp.</t>
  </si>
  <si>
    <t>FDOT Calibration                         Tank No.</t>
  </si>
  <si>
    <t>Tons</t>
  </si>
  <si>
    <t>Spread Rate                                Gal/SY   L/SM</t>
  </si>
  <si>
    <t>Net (HOT)                                      Gallons / Liters</t>
  </si>
  <si>
    <t>FDOT Calibration                                 Tank No.</t>
  </si>
  <si>
    <t>Erasures are not allowed.  Mistakes shall have a single line through the original data with the correct entry written close to it .  All corrections shall be initialed and dated.  Use updated forms when they become available.</t>
  </si>
  <si>
    <t>than one day after completion of the Lot.</t>
  </si>
  <si>
    <t>Item 25 minus Item 27.</t>
  </si>
  <si>
    <t>section 5.10 and Section 11.3.</t>
  </si>
  <si>
    <t>Qualification Program (C.T.Q.P.) Asphalt Paving Level 2 manual).</t>
  </si>
  <si>
    <t>Beginning</t>
  </si>
  <si>
    <t>Ending</t>
  </si>
  <si>
    <t>Covered</t>
  </si>
  <si>
    <t>Spread Rate</t>
  </si>
  <si>
    <t>Net Hot</t>
  </si>
  <si>
    <r>
      <t>Temperature</t>
    </r>
    <r>
      <rPr>
        <vertAlign val="superscript"/>
        <sz val="8"/>
        <rFont val="Arial"/>
        <family val="2"/>
      </rPr>
      <t/>
    </r>
  </si>
  <si>
    <t>Remarks</t>
  </si>
  <si>
    <t>allowable tolerance record "N" for "No". See specification 330 and 300.</t>
  </si>
  <si>
    <t>Milled Surface</t>
  </si>
  <si>
    <t>Asphalt Mixture Type</t>
  </si>
  <si>
    <t>Underlying
Pavement Surface</t>
  </si>
  <si>
    <t>Concrete Pavement</t>
  </si>
  <si>
    <t>Base Course</t>
  </si>
  <si>
    <t>Structural Course</t>
  </si>
  <si>
    <t>New Asphalt Layer</t>
  </si>
  <si>
    <t>Dense Graded FC</t>
  </si>
  <si>
    <t>Open Graded FC</t>
  </si>
  <si>
    <t>Target Tack Rate</t>
  </si>
  <si>
    <t>CFX Project No:</t>
  </si>
  <si>
    <t>FDOT Specifications</t>
  </si>
  <si>
    <t>Grade of Asphalt</t>
  </si>
  <si>
    <t xml:space="preserve">Record to the tenth, average spread for mix being placed and check with the contractor's QC results. Units: lb/yd2. </t>
  </si>
  <si>
    <t>Open Graded FC Only</t>
  </si>
  <si>
    <t xml:space="preserve"> and Underlying Pavement Surface.</t>
  </si>
  <si>
    <t>2014 and 2015</t>
  </si>
  <si>
    <t>Central Florida Expressway Authority(CFX)</t>
  </si>
  <si>
    <t>SY</t>
  </si>
  <si>
    <r>
      <t>Page No. __</t>
    </r>
    <r>
      <rPr>
        <b/>
        <u/>
        <sz val="11"/>
        <color indexed="10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>___ of _____</t>
    </r>
  </si>
  <si>
    <r>
      <t xml:space="preserve">Temperature </t>
    </r>
    <r>
      <rPr>
        <vertAlign val="superscript"/>
        <sz val="8"/>
        <rFont val="Calibri"/>
        <family val="2"/>
        <scheme val="minor"/>
      </rPr>
      <t>o</t>
    </r>
    <r>
      <rPr>
        <sz val="8"/>
        <rFont val="Calibri"/>
        <family val="2"/>
        <scheme val="minor"/>
      </rPr>
      <t xml:space="preserve">C / </t>
    </r>
    <r>
      <rPr>
        <vertAlign val="superscript"/>
        <sz val="8"/>
        <rFont val="Calibri"/>
        <family val="2"/>
        <scheme val="minor"/>
      </rPr>
      <t>o</t>
    </r>
    <r>
      <rPr>
        <sz val="8"/>
        <rFont val="Calibri"/>
        <family val="2"/>
        <scheme val="minor"/>
      </rPr>
      <t>F</t>
    </r>
  </si>
  <si>
    <r>
      <t>Gallons / Liters                                           @ 60</t>
    </r>
    <r>
      <rPr>
        <vertAlign val="superscript"/>
        <sz val="8"/>
        <rFont val="Calibri"/>
        <family val="2"/>
        <scheme val="minor"/>
      </rPr>
      <t>o</t>
    </r>
    <r>
      <rPr>
        <sz val="8"/>
        <rFont val="Calibri"/>
        <family val="2"/>
        <scheme val="minor"/>
      </rPr>
      <t>F / 15</t>
    </r>
    <r>
      <rPr>
        <vertAlign val="superscript"/>
        <sz val="8"/>
        <rFont val="Calibri"/>
        <family val="2"/>
        <scheme val="minor"/>
      </rPr>
      <t>o</t>
    </r>
    <r>
      <rPr>
        <sz val="8"/>
        <rFont val="Calibri"/>
        <family val="2"/>
        <scheme val="minor"/>
      </rPr>
      <t>C</t>
    </r>
  </si>
  <si>
    <r>
      <t>Page Number</t>
    </r>
    <r>
      <rPr>
        <sz val="12"/>
        <rFont val="Calibri"/>
        <family val="2"/>
        <scheme val="minor"/>
      </rPr>
      <t xml:space="preserve"> (s) - Indicate the page number of this report.</t>
    </r>
  </si>
  <si>
    <r>
      <t>CFX Project No.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- Enter the CFX Project No. on which the sampled mix was placed. </t>
    </r>
  </si>
  <si>
    <r>
      <t>Type of Mix</t>
    </r>
    <r>
      <rPr>
        <sz val="12"/>
        <rFont val="Calibri"/>
        <family val="2"/>
        <scheme val="minor"/>
      </rPr>
      <t xml:space="preserve"> - Indicate Asphalt mix type, e.g., FC-6, SP-12.5, B-12.5.</t>
    </r>
  </si>
  <si>
    <r>
      <t>Mix Design No.</t>
    </r>
    <r>
      <rPr>
        <sz val="12"/>
        <rFont val="Calibri"/>
        <family val="2"/>
        <scheme val="minor"/>
      </rPr>
      <t xml:space="preserve"> - Example: SP 97-0008, SP 02-1750A.</t>
    </r>
  </si>
  <si>
    <r>
      <t>Intended use</t>
    </r>
    <r>
      <rPr>
        <sz val="12"/>
        <rFont val="Calibri"/>
        <family val="2"/>
        <scheme val="minor"/>
      </rPr>
      <t xml:space="preserve"> - Indicate if mix is for Base, Structure, Friction Course etc,.</t>
    </r>
  </si>
  <si>
    <r>
      <t>Plant No.</t>
    </r>
    <r>
      <rPr>
        <sz val="12"/>
        <rFont val="Calibri"/>
        <family val="2"/>
        <scheme val="minor"/>
      </rPr>
      <t xml:space="preserve"> - Enter the Plant No. from which the mix is being produced.</t>
    </r>
  </si>
  <si>
    <r>
      <t>Lot #</t>
    </r>
    <r>
      <rPr>
        <sz val="12"/>
        <rFont val="Calibri"/>
        <family val="2"/>
        <scheme val="minor"/>
      </rPr>
      <t xml:space="preserve"> - Enter the Lot represented by this report.</t>
    </r>
  </si>
  <si>
    <r>
      <t>Intended Lot Size</t>
    </r>
    <r>
      <rPr>
        <sz val="12"/>
        <rFont val="Calibri"/>
        <family val="2"/>
        <scheme val="minor"/>
      </rPr>
      <t xml:space="preserve"> - Enter the intended lot size (2000 or 4000).</t>
    </r>
  </si>
  <si>
    <r>
      <t>Date</t>
    </r>
    <r>
      <rPr>
        <sz val="12"/>
        <rFont val="Calibri"/>
        <family val="2"/>
        <scheme val="minor"/>
      </rPr>
      <t xml:space="preserve"> - Enter date of Verification.</t>
    </r>
  </si>
  <si>
    <r>
      <t>Sublot #</t>
    </r>
    <r>
      <rPr>
        <sz val="12"/>
        <rFont val="Calibri"/>
        <family val="2"/>
        <scheme val="minor"/>
      </rPr>
      <t xml:space="preserve"> - Enter the Sublot of Verification.</t>
    </r>
  </si>
  <si>
    <r>
      <t>Station to Station</t>
    </r>
    <r>
      <rPr>
        <sz val="12"/>
        <rFont val="Calibri"/>
        <family val="2"/>
        <scheme val="minor"/>
      </rPr>
      <t xml:space="preserve"> - The beginning and ending stations of the reports construction.  With multiple lanes being </t>
    </r>
  </si>
  <si>
    <r>
      <t>Loads</t>
    </r>
    <r>
      <rPr>
        <b/>
        <sz val="12"/>
        <rFont val="Calibri"/>
        <family val="2"/>
        <scheme val="minor"/>
      </rPr>
      <t xml:space="preserve"> - </t>
    </r>
    <r>
      <rPr>
        <sz val="12"/>
        <rFont val="Calibri"/>
        <family val="2"/>
        <scheme val="minor"/>
      </rPr>
      <t>The load number(s) from the delivery tickets of the mix placed in this area.</t>
    </r>
  </si>
  <si>
    <r>
      <t>Linear Feet</t>
    </r>
    <r>
      <rPr>
        <sz val="12"/>
        <rFont val="Calibri"/>
        <family val="2"/>
        <scheme val="minor"/>
      </rPr>
      <t xml:space="preserve"> - The number of linear feet being verified.</t>
    </r>
  </si>
  <si>
    <r>
      <t>Lane Width</t>
    </r>
    <r>
      <rPr>
        <sz val="12"/>
        <rFont val="Calibri"/>
        <family val="2"/>
        <scheme val="minor"/>
      </rPr>
      <t xml:space="preserve"> - The width of the lane being placed, in feet. If the width is not constant enter an average width. </t>
    </r>
  </si>
  <si>
    <r>
      <t xml:space="preserve">SY </t>
    </r>
    <r>
      <rPr>
        <sz val="12"/>
        <rFont val="Calibri"/>
        <family val="2"/>
        <scheme val="minor"/>
      </rPr>
      <t xml:space="preserve"> - The number of square yards in the area being verified. Record to the hundredth. </t>
    </r>
  </si>
  <si>
    <r>
      <t xml:space="preserve">Tons </t>
    </r>
    <r>
      <rPr>
        <sz val="12"/>
        <rFont val="Calibri"/>
        <family val="2"/>
        <scheme val="minor"/>
      </rPr>
      <t>- The number of tons in the area being verified. Record to nearest hundredth</t>
    </r>
  </si>
  <si>
    <r>
      <t>Spread</t>
    </r>
    <r>
      <rPr>
        <sz val="12"/>
        <rFont val="Calibri"/>
        <family val="2"/>
        <scheme val="minor"/>
      </rPr>
      <t xml:space="preserve"> - The average spread of the area being verified must be calculated by using an average of 5 truckloads of mix.</t>
    </r>
  </si>
  <si>
    <r>
      <t>Verification Results</t>
    </r>
    <r>
      <rPr>
        <sz val="12"/>
        <rFont val="Calibri"/>
        <family val="2"/>
        <scheme val="minor"/>
      </rPr>
      <t xml:space="preserve"> - If measurement "Meets" tolerance, record "Y" for "Yes".  If measurement is outside </t>
    </r>
  </si>
  <si>
    <r>
      <t>Pay Item No.</t>
    </r>
    <r>
      <rPr>
        <sz val="12"/>
        <rFont val="Calibri"/>
        <family val="2"/>
        <scheme val="minor"/>
      </rPr>
      <t xml:space="preserve"> - Record the pay item number for this shot of liquid asphalt.</t>
    </r>
  </si>
  <si>
    <r>
      <t>Asphalt Mixture Type</t>
    </r>
    <r>
      <rPr>
        <sz val="12"/>
        <rFont val="Calibri"/>
        <family val="2"/>
        <scheme val="minor"/>
      </rPr>
      <t xml:space="preserve"> - Select from drop down menu the Asphalt Mixture Type (See Table 300-1)</t>
    </r>
  </si>
  <si>
    <r>
      <t>Underlying Pavement Surface</t>
    </r>
    <r>
      <rPr>
        <sz val="12"/>
        <rFont val="Calibri"/>
        <family val="2"/>
        <scheme val="minor"/>
      </rPr>
      <t xml:space="preserve"> - Select from drop down menu the type of Underlying Pavement Surface (See Table 300-1)</t>
    </r>
  </si>
  <si>
    <r>
      <t>Target Tack Rate</t>
    </r>
    <r>
      <rPr>
        <sz val="12"/>
        <rFont val="Calibri"/>
        <family val="2"/>
        <scheme val="minor"/>
      </rPr>
      <t xml:space="preserve"> - Determines the Target Tack Rate based on FDOT Specification Year, Asphalt Mixture Type</t>
    </r>
  </si>
  <si>
    <r>
      <t>Grade of Asphalt</t>
    </r>
    <r>
      <rPr>
        <sz val="12"/>
        <rFont val="Calibri"/>
        <family val="2"/>
        <scheme val="minor"/>
      </rPr>
      <t xml:space="preserve"> - Type liquid being used (i.e., RS, AEP, AC, etc.)</t>
    </r>
  </si>
  <si>
    <r>
      <t>FDOT Calibration Tank Number</t>
    </r>
    <r>
      <rPr>
        <sz val="12"/>
        <rFont val="Calibri"/>
        <family val="2"/>
        <scheme val="minor"/>
      </rPr>
      <t xml:space="preserve"> - Obtain from approved F.D.O.T calibration chart / obtain from frame or tank of distributer.</t>
    </r>
  </si>
  <si>
    <r>
      <t>Beginning Measurement</t>
    </r>
    <r>
      <rPr>
        <sz val="12"/>
        <rFont val="Calibri"/>
        <family val="2"/>
        <scheme val="minor"/>
      </rPr>
      <t xml:space="preserve"> - Distributor tank Measurement to the nearest 1/16 inch or nearest millimeter at </t>
    </r>
  </si>
  <si>
    <r>
      <t xml:space="preserve">Gallons </t>
    </r>
    <r>
      <rPr>
        <sz val="12"/>
        <rFont val="Calibri"/>
        <family val="2"/>
        <scheme val="minor"/>
      </rPr>
      <t xml:space="preserve"> - Record the amount of liquid in the tank at the beginning of production by using the certified</t>
    </r>
  </si>
  <si>
    <r>
      <t>End Measurement</t>
    </r>
    <r>
      <rPr>
        <sz val="12"/>
        <rFont val="Calibri"/>
        <family val="2"/>
        <scheme val="minor"/>
      </rPr>
      <t xml:space="preserve"> - Distributor tank measurement at end of production to the nearest 1/16 inch or nearest millimeter.</t>
    </r>
  </si>
  <si>
    <r>
      <t>Gallons</t>
    </r>
    <r>
      <rPr>
        <sz val="12"/>
        <rFont val="Calibri"/>
        <family val="2"/>
        <scheme val="minor"/>
      </rPr>
      <t xml:space="preserve"> - Record the amount of liquid in the tank at the end of production by using the certified calibration chart.</t>
    </r>
  </si>
  <si>
    <r>
      <t>Time of Day After Unloading</t>
    </r>
    <r>
      <rPr>
        <sz val="12"/>
        <rFont val="Calibri"/>
        <family val="2"/>
        <scheme val="minor"/>
      </rPr>
      <t xml:space="preserve"> - Record the time when ending readings were taken.  Circle AM or PM.</t>
    </r>
  </si>
  <si>
    <r>
      <t>Temperature</t>
    </r>
    <r>
      <rPr>
        <sz val="12"/>
        <rFont val="Calibri"/>
        <family val="2"/>
        <scheme val="minor"/>
      </rPr>
      <t xml:space="preserve"> - Record the temperature of the liquid asphalt in the distributor. </t>
    </r>
  </si>
  <si>
    <r>
      <t xml:space="preserve">NET Hot Gallons </t>
    </r>
    <r>
      <rPr>
        <sz val="12"/>
        <rFont val="Calibri"/>
        <family val="2"/>
        <scheme val="minor"/>
      </rPr>
      <t xml:space="preserve"> - Record the measured amount of liquid asphalt used.  Net Hot Gallons equals</t>
    </r>
  </si>
  <si>
    <r>
      <t>Correction Factor</t>
    </r>
    <r>
      <rPr>
        <sz val="12"/>
        <rFont val="Calibri"/>
        <family val="2"/>
        <scheme val="minor"/>
      </rPr>
      <t xml:space="preserve"> - Obtain this from the appropriate chart for this liquid asphalt.  (See Construction Training </t>
    </r>
  </si>
  <si>
    <r>
      <t>Gallons @ 60</t>
    </r>
    <r>
      <rPr>
        <b/>
        <u/>
        <vertAlign val="superscript"/>
        <sz val="12"/>
        <rFont val="Calibri"/>
        <family val="2"/>
        <scheme val="minor"/>
      </rPr>
      <t>o</t>
    </r>
    <r>
      <rPr>
        <b/>
        <u/>
        <sz val="12"/>
        <rFont val="Calibri"/>
        <family val="2"/>
        <scheme val="minor"/>
      </rPr>
      <t xml:space="preserve"> F </t>
    </r>
    <r>
      <rPr>
        <sz val="12"/>
        <rFont val="Calibri"/>
        <family val="2"/>
        <scheme val="minor"/>
      </rPr>
      <t xml:space="preserve"> - Calculate and record, Item 30 x Item 31.  Record the hundredth.  </t>
    </r>
  </si>
  <si>
    <r>
      <t>SY Covered</t>
    </r>
    <r>
      <rPr>
        <sz val="12"/>
        <rFont val="Calibri"/>
        <family val="2"/>
        <scheme val="minor"/>
      </rPr>
      <t xml:space="preserve"> - Compute and enter the area covered by the liquid asphalt. </t>
    </r>
  </si>
  <si>
    <r>
      <t>Spread Rate</t>
    </r>
    <r>
      <rPr>
        <sz val="12"/>
        <rFont val="Calibri"/>
        <family val="2"/>
        <scheme val="minor"/>
      </rPr>
      <t xml:space="preserve"> - Item 32 / Item 33. </t>
    </r>
  </si>
  <si>
    <r>
      <t>Established</t>
    </r>
    <r>
      <rPr>
        <sz val="12"/>
        <rFont val="Calibri"/>
        <family val="2"/>
        <scheme val="minor"/>
      </rPr>
      <t xml:space="preserve"> - Mix temperature established on the approved Mix Design. </t>
    </r>
  </si>
  <si>
    <r>
      <t>Load No</t>
    </r>
    <r>
      <rPr>
        <sz val="12"/>
        <rFont val="Calibri"/>
        <family val="2"/>
        <scheme val="minor"/>
      </rPr>
      <t xml:space="preserve"> - Record Load No. from which the temperature is taken according to procedures set forth in CPAM</t>
    </r>
  </si>
  <si>
    <r>
      <t>Temperature</t>
    </r>
    <r>
      <rPr>
        <sz val="12"/>
        <rFont val="Calibri"/>
        <family val="2"/>
        <scheme val="minor"/>
      </rPr>
      <t xml:space="preserve"> - Record temperature from various trucks throughtout the LOT according to procedures set forth in CPAM </t>
    </r>
  </si>
  <si>
    <r>
      <t>Qualified Technician ID#</t>
    </r>
    <r>
      <rPr>
        <sz val="12"/>
        <rFont val="Calibri"/>
        <family val="2"/>
        <scheme val="minor"/>
      </rPr>
      <t xml:space="preserve"> - Record the Qualified Asphalt Roadway Inspector TIN  (First nine characters of Florida ID# / </t>
    </r>
  </si>
  <si>
    <r>
      <t>Remarks</t>
    </r>
    <r>
      <rPr>
        <sz val="12"/>
        <rFont val="Calibri"/>
        <family val="2"/>
        <scheme val="minor"/>
      </rPr>
      <t xml:space="preserve"> - Examples of remarks - "Time Began", "Time Completed", "Any deficiencies being found during verification</t>
    </r>
  </si>
  <si>
    <r>
      <t>NOTE</t>
    </r>
    <r>
      <rPr>
        <sz val="14"/>
        <rFont val="Calibri"/>
        <family val="2"/>
        <scheme val="minor"/>
      </rPr>
      <t xml:space="preserve">: </t>
    </r>
    <r>
      <rPr>
        <u/>
        <sz val="14"/>
        <rFont val="Calibri"/>
        <family val="2"/>
        <scheme val="minor"/>
      </rPr>
      <t>It is very important to have good communication between the Asphalt Plant Inspector and the</t>
    </r>
  </si>
  <si>
    <r>
      <t>Asphalt Road Inspector.</t>
    </r>
    <r>
      <rPr>
        <sz val="14"/>
        <rFont val="Calibri"/>
        <family val="2"/>
        <scheme val="minor"/>
      </rPr>
      <t xml:space="preserve">  </t>
    </r>
    <r>
      <rPr>
        <u/>
        <sz val="14"/>
        <rFont val="Calibri"/>
        <family val="2"/>
        <scheme val="minor"/>
      </rPr>
      <t>Reports should be delivered to the verification technician at the plant no later</t>
    </r>
  </si>
  <si>
    <t xml:space="preserve">Lane </t>
  </si>
  <si>
    <t>Lift # of #</t>
  </si>
  <si>
    <t>Target SR</t>
  </si>
  <si>
    <t>Totals for Daily</t>
  </si>
  <si>
    <t>Ave/
Daily</t>
  </si>
  <si>
    <t xml:space="preserve">Verification Results Y/N </t>
  </si>
  <si>
    <r>
      <t xml:space="preserve">Target SR - </t>
    </r>
    <r>
      <rPr>
        <sz val="12"/>
        <rFont val="Calibri"/>
        <family val="2"/>
        <scheme val="minor"/>
      </rPr>
      <t xml:space="preserve"> Entry in the Target Spreadrate for the mix and thickness for line entry </t>
    </r>
  </si>
  <si>
    <r>
      <t>Material No.</t>
    </r>
    <r>
      <rPr>
        <b/>
        <sz val="12"/>
        <rFont val="Calibri"/>
        <family val="2"/>
        <scheme val="minor"/>
      </rPr>
      <t xml:space="preserve"> - </t>
    </r>
    <r>
      <rPr>
        <sz val="12"/>
        <rFont val="Calibri"/>
        <family val="2"/>
        <scheme val="minor"/>
      </rPr>
      <t>A four-character code obtained from the JOB GUIDE SCHEDULE that identifies each  material / test.</t>
    </r>
  </si>
  <si>
    <r>
      <t xml:space="preserve">Lift # of # - </t>
    </r>
    <r>
      <rPr>
        <sz val="12"/>
        <color indexed="8"/>
        <rFont val="Calibri"/>
        <family val="2"/>
        <scheme val="minor"/>
      </rPr>
      <t xml:space="preserve"> Enter the lift number of total lift number.  1 of 2 </t>
    </r>
  </si>
  <si>
    <r>
      <t xml:space="preserve">Lane </t>
    </r>
    <r>
      <rPr>
        <sz val="12"/>
        <color indexed="8"/>
        <rFont val="Calibri"/>
        <family val="2"/>
        <scheme val="minor"/>
      </rPr>
      <t xml:space="preserve"> - The lane where the mix (milling) was placed.  Right or left should be determined by standing on the</t>
    </r>
  </si>
  <si>
    <t xml:space="preserve">RTL (right turn lane), LTL (left turn lane). </t>
  </si>
  <si>
    <t>Underlying
Pavement
Surface</t>
  </si>
  <si>
    <t>AM</t>
  </si>
  <si>
    <t>PM</t>
  </si>
  <si>
    <t>Technician Name</t>
  </si>
  <si>
    <t>Weather</t>
  </si>
  <si>
    <t>Temp</t>
  </si>
  <si>
    <t>H</t>
  </si>
  <si>
    <t>L</t>
  </si>
  <si>
    <t>Precipitation</t>
  </si>
  <si>
    <t>Y</t>
  </si>
  <si>
    <t>N</t>
  </si>
  <si>
    <t>Wind</t>
  </si>
  <si>
    <t>MPH</t>
  </si>
  <si>
    <t>@</t>
  </si>
  <si>
    <t>No.</t>
  </si>
  <si>
    <t>Name</t>
  </si>
  <si>
    <t>Type</t>
  </si>
  <si>
    <t>Hrs</t>
  </si>
  <si>
    <t>Prime</t>
  </si>
  <si>
    <t>Supt</t>
  </si>
  <si>
    <t>Foreman</t>
  </si>
  <si>
    <t>Skilled</t>
  </si>
  <si>
    <t>Semi Skilled</t>
  </si>
  <si>
    <t>Common</t>
  </si>
  <si>
    <t>Operator</t>
  </si>
  <si>
    <t>Sub/Utility</t>
  </si>
  <si>
    <t>Description</t>
  </si>
  <si>
    <t>No.
Pieces</t>
  </si>
  <si>
    <t>No.
Used</t>
  </si>
  <si>
    <t>Total
Hrs Used</t>
  </si>
  <si>
    <t>Accidents
(Check One)</t>
  </si>
  <si>
    <t>See Accident Report Dated:</t>
  </si>
  <si>
    <t>Day of Week</t>
  </si>
  <si>
    <t>Contract
Day</t>
  </si>
  <si>
    <t>Total Days</t>
  </si>
  <si>
    <t>No</t>
  </si>
  <si>
    <t>Yes</t>
  </si>
  <si>
    <t>Visitors</t>
  </si>
  <si>
    <t>Contractor(s) and Personnel</t>
  </si>
  <si>
    <t>Contractor(s) Equipment (Active or Idle)</t>
  </si>
  <si>
    <t>Contr/Sub
No.</t>
  </si>
  <si>
    <t>Equipment ID</t>
  </si>
  <si>
    <t>Clear</t>
  </si>
  <si>
    <t>Light Rain</t>
  </si>
  <si>
    <t>Party Cloudy</t>
  </si>
  <si>
    <t>Rain</t>
  </si>
  <si>
    <t>Cloudy</t>
  </si>
  <si>
    <t>Thunderstorms</t>
  </si>
  <si>
    <t>Remarks to include Total Tons/ Day, Waste/Day, Comments-out of tolerance(Tack,SR, etc.), and any other issues</t>
  </si>
  <si>
    <t>Miscellaneous</t>
  </si>
  <si>
    <t>To hide the comments</t>
  </si>
  <si>
    <t>Select the Review Tap and click on Show all Comments</t>
  </si>
  <si>
    <t xml:space="preserve">Remarks
</t>
  </si>
  <si>
    <t>Title</t>
  </si>
  <si>
    <t>Signature</t>
  </si>
  <si>
    <t>PA/SPE Name and Title</t>
  </si>
  <si>
    <r>
      <t xml:space="preserve">Remarks to include for each day of paving - 
</t>
    </r>
    <r>
      <rPr>
        <b/>
        <i/>
        <sz val="10"/>
        <rFont val="Calibri"/>
        <family val="2"/>
        <scheme val="minor"/>
      </rPr>
      <t>Total Tons/ Day, Waste/Day, Comments-out of tolerance(Tack,SR, etc.), and any other issues</t>
    </r>
  </si>
  <si>
    <t>Ave/
Report</t>
  </si>
  <si>
    <t>Totals for Report</t>
  </si>
  <si>
    <t>Total Tons</t>
  </si>
  <si>
    <t xml:space="preserve">Waste </t>
  </si>
  <si>
    <t>Any additonal Information</t>
  </si>
  <si>
    <t>Remarks to include for each day of paving - Total Tons/ Day, Waste/Day, Comments for out of tolerance items (Tack,SR, etc.), and any other issues (VT2) page should be utilized</t>
  </si>
  <si>
    <t xml:space="preserve">Only Input 
up to a 
total of 4 days
 of paving
</t>
  </si>
  <si>
    <t>Comments for any item(s) out of tolerance and any issues</t>
  </si>
  <si>
    <t>Pay Item No</t>
  </si>
  <si>
    <t>Pay Item</t>
  </si>
  <si>
    <t>334 1 13</t>
  </si>
  <si>
    <t>334 1 14</t>
  </si>
  <si>
    <t>334 1 23</t>
  </si>
  <si>
    <t>334 1 24</t>
  </si>
  <si>
    <t>337 7 22</t>
  </si>
  <si>
    <t>337 7 43</t>
  </si>
  <si>
    <t>337 7 42</t>
  </si>
  <si>
    <t>337 7 45</t>
  </si>
  <si>
    <t>MOT</t>
  </si>
  <si>
    <t>Other</t>
  </si>
  <si>
    <t>Waste</t>
  </si>
  <si>
    <t>Waste Only</t>
  </si>
  <si>
    <t>ARMI</t>
  </si>
  <si>
    <t>337 7 32</t>
  </si>
  <si>
    <t>334 1 12</t>
  </si>
  <si>
    <t>334 1 22</t>
  </si>
  <si>
    <t>2016 to 2018</t>
  </si>
  <si>
    <t>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</si>
</sst>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mm/dd/yy"/>
    <numFmt numFmtId="165" formatCode="0.0"/>
    <numFmt numFmtId="166" formatCode="0.000"/>
    <numFmt numFmtId="167" formatCode="mm/dd/yy;@"/>
    <numFmt numFmtId="168" formatCode="mm/dd/yyyy"/>
    <numFmt numFmtId="169" formatCode="#,##0.00;[Red]#,##0.00"/>
    <numFmt numFmtId="170" formatCode=";;;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7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17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b/>
      <sz val="9"/>
      <name val="Calibri"/>
      <family val="2"/>
      <scheme val="minor"/>
    </font>
    <font>
      <b/>
      <u/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12"/>
      <name val="Calibri"/>
      <family val="2"/>
      <scheme val="minor"/>
    </font>
    <font>
      <vertAlign val="superscript"/>
      <sz val="8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vertAlign val="superscript"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indexed="17"/>
      <name val="Calibri"/>
      <family val="2"/>
      <scheme val="minor"/>
    </font>
    <font>
      <sz val="8"/>
      <color indexed="17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17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rgb="FF008000"/>
      <name val="Calibri"/>
      <family val="2"/>
      <scheme val="minor"/>
    </font>
    <font>
      <b/>
      <sz val="10"/>
      <color rgb="FF008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b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indexed="81"/>
      <name val="Tahoma"/>
      <family val="2"/>
    </font>
    <font>
      <b/>
      <sz val="14"/>
      <color indexed="10"/>
      <name val="Tahoma"/>
      <family val="2"/>
    </font>
    <font>
      <b/>
      <i/>
      <sz val="9"/>
      <name val="Calibri"/>
      <family val="2"/>
      <scheme val="minor"/>
    </font>
    <font>
      <b/>
      <sz val="12"/>
      <color indexed="10"/>
      <name val="Tahoma"/>
      <family val="2"/>
    </font>
    <font>
      <b/>
      <u/>
      <sz val="12"/>
      <color indexed="10"/>
      <name val="Tahoma"/>
      <family val="2"/>
    </font>
    <font>
      <b/>
      <i/>
      <sz val="10"/>
      <name val="Calibri"/>
      <family val="2"/>
      <scheme val="minor"/>
    </font>
    <font>
      <b/>
      <sz val="12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2"/>
      <color indexed="81"/>
      <name val="Tahoma"/>
      <family val="2"/>
    </font>
    <font>
      <b/>
      <sz val="12"/>
      <color indexed="17"/>
      <name val="Calibri"/>
      <family val="2"/>
    </font>
    <font>
      <b/>
      <sz val="14"/>
      <color indexed="17"/>
      <name val="Calibri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gray0625">
        <fgColor indexed="22"/>
        <bgColor indexed="9"/>
      </patternFill>
    </fill>
    <fill>
      <patternFill patternType="gray0625"/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4" fillId="0" borderId="0"/>
  </cellStyleXfs>
  <cellXfs count="787">
    <xf numFmtId="0" fontId="0" fillId="0" borderId="0" xfId="0"/>
    <xf numFmtId="0" fontId="9" fillId="0" borderId="0" xfId="0" applyFont="1" applyFill="1"/>
    <xf numFmtId="0" fontId="10" fillId="4" borderId="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NumberFormat="1" applyFont="1" applyFill="1"/>
    <xf numFmtId="0" fontId="12" fillId="2" borderId="1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9" fillId="0" borderId="0" xfId="0" applyNumberFormat="1" applyFont="1" applyFill="1" applyProtection="1">
      <protection hidden="1"/>
    </xf>
    <xf numFmtId="0" fontId="9" fillId="0" borderId="0" xfId="0" applyNumberFormat="1" applyFont="1" applyFill="1" applyProtection="1"/>
    <xf numFmtId="0" fontId="9" fillId="0" borderId="0" xfId="0" applyFont="1" applyFill="1" applyBorder="1" applyAlignment="1"/>
    <xf numFmtId="0" fontId="9" fillId="0" borderId="0" xfId="0" applyFont="1" applyFill="1" applyBorder="1"/>
    <xf numFmtId="0" fontId="12" fillId="2" borderId="7" xfId="0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0" xfId="0" quotePrefix="1" applyFont="1" applyBorder="1"/>
    <xf numFmtId="0" fontId="9" fillId="0" borderId="0" xfId="0" applyNumberFormat="1" applyFont="1" applyFill="1" applyProtection="1">
      <protection locked="0"/>
    </xf>
    <xf numFmtId="0" fontId="13" fillId="0" borderId="0" xfId="0" quotePrefix="1" applyNumberFormat="1" applyFont="1" applyBorder="1" applyAlignment="1" applyProtection="1">
      <alignment horizontal="left" vertical="center"/>
      <protection locked="0"/>
    </xf>
    <xf numFmtId="0" fontId="9" fillId="0" borderId="0" xfId="0" applyNumberFormat="1" applyFont="1" applyFill="1" applyBorder="1"/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3" fillId="0" borderId="0" xfId="0" quotePrefix="1" applyNumberFormat="1" applyFont="1" applyBorder="1" applyAlignment="1" applyProtection="1">
      <alignment vertical="center"/>
      <protection locked="0"/>
    </xf>
    <xf numFmtId="0" fontId="13" fillId="0" borderId="0" xfId="0" applyNumberFormat="1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2" fillId="4" borderId="9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9" fillId="0" borderId="0" xfId="0" quotePrefix="1" applyNumberFormat="1" applyFont="1" applyFill="1" applyBorder="1"/>
    <xf numFmtId="0" fontId="13" fillId="0" borderId="0" xfId="0" quotePrefix="1" applyFont="1" applyBorder="1" applyAlignment="1" applyProtection="1">
      <alignment vertical="center"/>
      <protection locked="0"/>
    </xf>
    <xf numFmtId="0" fontId="13" fillId="0" borderId="0" xfId="0" quotePrefix="1" applyFont="1" applyBorder="1" applyAlignment="1" applyProtection="1">
      <alignment horizontal="left" vertical="center"/>
      <protection locked="0"/>
    </xf>
    <xf numFmtId="0" fontId="13" fillId="0" borderId="0" xfId="0" applyNumberFormat="1" applyFont="1" applyBorder="1" applyAlignment="1" applyProtection="1">
      <alignment vertical="center"/>
    </xf>
    <xf numFmtId="0" fontId="9" fillId="0" borderId="0" xfId="0" quotePrefix="1" applyFont="1" applyFill="1" applyBorder="1"/>
    <xf numFmtId="0" fontId="19" fillId="0" borderId="1" xfId="0" applyFont="1" applyBorder="1" applyAlignment="1">
      <alignment vertical="center" wrapText="1"/>
    </xf>
    <xf numFmtId="0" fontId="9" fillId="0" borderId="4" xfId="0" applyFont="1" applyBorder="1"/>
    <xf numFmtId="0" fontId="9" fillId="0" borderId="5" xfId="0" applyFont="1" applyBorder="1"/>
    <xf numFmtId="0" fontId="18" fillId="0" borderId="5" xfId="0" applyFont="1" applyBorder="1" applyAlignment="1">
      <alignment vertical="top"/>
    </xf>
    <xf numFmtId="0" fontId="18" fillId="0" borderId="6" xfId="0" applyFont="1" applyBorder="1" applyAlignment="1">
      <alignment horizontal="center" vertical="top"/>
    </xf>
    <xf numFmtId="0" fontId="18" fillId="0" borderId="5" xfId="0" applyFont="1" applyBorder="1" applyAlignment="1">
      <alignment horizontal="center" vertical="top"/>
    </xf>
    <xf numFmtId="0" fontId="9" fillId="0" borderId="0" xfId="0" quotePrefix="1" applyNumberFormat="1" applyFont="1" applyFill="1"/>
    <xf numFmtId="0" fontId="22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/>
    <xf numFmtId="0" fontId="9" fillId="0" borderId="6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9" fillId="0" borderId="7" xfId="0" applyFont="1" applyBorder="1" applyAlignment="1"/>
    <xf numFmtId="0" fontId="23" fillId="0" borderId="1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9" fillId="0" borderId="6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9" fillId="0" borderId="0" xfId="0" applyFont="1" applyProtection="1"/>
    <xf numFmtId="0" fontId="9" fillId="0" borderId="0" xfId="0" applyFont="1" applyBorder="1" applyProtection="1"/>
    <xf numFmtId="0" fontId="9" fillId="0" borderId="14" xfId="0" applyFont="1" applyBorder="1"/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/>
    </xf>
    <xf numFmtId="0" fontId="26" fillId="0" borderId="3" xfId="0" applyFont="1" applyBorder="1" applyAlignment="1">
      <alignment horizontal="left" vertical="center"/>
    </xf>
    <xf numFmtId="0" fontId="9" fillId="0" borderId="3" xfId="0" applyFont="1" applyBorder="1"/>
    <xf numFmtId="0" fontId="26" fillId="0" borderId="3" xfId="0" applyFont="1" applyBorder="1" applyAlignment="1">
      <alignment horizontal="center" vertical="center"/>
    </xf>
    <xf numFmtId="0" fontId="26" fillId="0" borderId="3" xfId="0" applyFont="1" applyBorder="1"/>
    <xf numFmtId="0" fontId="11" fillId="0" borderId="3" xfId="0" applyFont="1" applyBorder="1"/>
    <xf numFmtId="0" fontId="28" fillId="0" borderId="3" xfId="0" applyFont="1" applyBorder="1"/>
    <xf numFmtId="0" fontId="9" fillId="0" borderId="3" xfId="0" applyFont="1" applyBorder="1" applyAlignment="1"/>
    <xf numFmtId="0" fontId="29" fillId="0" borderId="3" xfId="0" applyFont="1" applyBorder="1"/>
    <xf numFmtId="0" fontId="26" fillId="0" borderId="3" xfId="0" applyFont="1" applyBorder="1" applyAlignment="1"/>
    <xf numFmtId="0" fontId="30" fillId="0" borderId="3" xfId="0" applyFont="1" applyBorder="1"/>
    <xf numFmtId="0" fontId="27" fillId="0" borderId="3" xfId="0" applyFont="1" applyBorder="1"/>
    <xf numFmtId="0" fontId="31" fillId="0" borderId="3" xfId="0" applyFont="1" applyBorder="1"/>
    <xf numFmtId="0" fontId="26" fillId="0" borderId="3" xfId="0" applyFont="1" applyBorder="1" applyProtection="1"/>
    <xf numFmtId="0" fontId="11" fillId="0" borderId="3" xfId="0" applyFont="1" applyBorder="1" applyAlignment="1">
      <alignment horizontal="center"/>
    </xf>
    <xf numFmtId="0" fontId="26" fillId="0" borderId="3" xfId="0" applyFont="1" applyBorder="1" applyAlignment="1">
      <alignment horizontal="left"/>
    </xf>
    <xf numFmtId="0" fontId="26" fillId="0" borderId="3" xfId="0" applyFont="1" applyBorder="1" applyAlignment="1">
      <alignment horizontal="center"/>
    </xf>
    <xf numFmtId="0" fontId="33" fillId="0" borderId="3" xfId="0" applyFont="1" applyBorder="1"/>
    <xf numFmtId="0" fontId="35" fillId="0" borderId="3" xfId="0" applyFont="1" applyBorder="1"/>
    <xf numFmtId="0" fontId="9" fillId="3" borderId="0" xfId="0" applyFont="1" applyFill="1"/>
    <xf numFmtId="0" fontId="11" fillId="0" borderId="3" xfId="0" applyFont="1" applyFill="1" applyBorder="1"/>
    <xf numFmtId="1" fontId="22" fillId="0" borderId="6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14" fillId="0" borderId="21" xfId="0" applyFont="1" applyBorder="1" applyAlignment="1"/>
    <xf numFmtId="0" fontId="14" fillId="0" borderId="18" xfId="0" applyFont="1" applyBorder="1" applyAlignment="1"/>
    <xf numFmtId="0" fontId="16" fillId="2" borderId="15" xfId="0" applyFont="1" applyFill="1" applyBorder="1" applyAlignment="1">
      <alignment horizontal="center" vertical="center"/>
    </xf>
    <xf numFmtId="0" fontId="13" fillId="0" borderId="27" xfId="0" applyFont="1" applyBorder="1" applyAlignment="1" applyProtection="1">
      <alignment vertical="center"/>
      <protection locked="0"/>
    </xf>
    <xf numFmtId="165" fontId="13" fillId="0" borderId="26" xfId="0" applyNumberFormat="1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hidden="1"/>
    </xf>
    <xf numFmtId="0" fontId="12" fillId="4" borderId="38" xfId="0" applyFont="1" applyFill="1" applyBorder="1" applyAlignment="1">
      <alignment vertical="center"/>
    </xf>
    <xf numFmtId="0" fontId="12" fillId="4" borderId="26" xfId="0" applyFont="1" applyFill="1" applyBorder="1" applyAlignment="1">
      <alignment vertical="center"/>
    </xf>
    <xf numFmtId="0" fontId="12" fillId="4" borderId="55" xfId="0" applyFont="1" applyFill="1" applyBorder="1" applyAlignment="1">
      <alignment vertical="center"/>
    </xf>
    <xf numFmtId="0" fontId="9" fillId="0" borderId="26" xfId="0" applyFont="1" applyBorder="1"/>
    <xf numFmtId="0" fontId="9" fillId="0" borderId="55" xfId="0" applyFont="1" applyBorder="1"/>
    <xf numFmtId="0" fontId="10" fillId="4" borderId="0" xfId="0" applyFont="1" applyFill="1" applyBorder="1" applyAlignment="1">
      <alignment vertical="center"/>
    </xf>
    <xf numFmtId="0" fontId="22" fillId="0" borderId="18" xfId="0" applyFont="1" applyBorder="1" applyAlignment="1" applyProtection="1">
      <protection locked="0"/>
    </xf>
    <xf numFmtId="0" fontId="14" fillId="0" borderId="8" xfId="0" applyFont="1" applyBorder="1" applyAlignment="1"/>
    <xf numFmtId="0" fontId="14" fillId="0" borderId="4" xfId="0" applyFont="1" applyBorder="1" applyAlignment="1"/>
    <xf numFmtId="0" fontId="36" fillId="0" borderId="12" xfId="0" applyFont="1" applyBorder="1" applyAlignment="1">
      <alignment horizontal="center" vertical="center"/>
    </xf>
    <xf numFmtId="0" fontId="9" fillId="0" borderId="0" xfId="0" applyFont="1" applyBorder="1" applyAlignment="1"/>
    <xf numFmtId="0" fontId="13" fillId="2" borderId="9" xfId="0" applyFont="1" applyFill="1" applyBorder="1" applyAlignment="1" applyProtection="1">
      <alignment vertical="center"/>
    </xf>
    <xf numFmtId="0" fontId="37" fillId="0" borderId="6" xfId="0" quotePrefix="1" applyFont="1" applyBorder="1" applyAlignment="1" applyProtection="1">
      <alignment horizontal="center" vertical="center" shrinkToFit="1"/>
      <protection hidden="1"/>
    </xf>
    <xf numFmtId="0" fontId="16" fillId="0" borderId="0" xfId="0" quotePrefix="1" applyFont="1" applyBorder="1"/>
    <xf numFmtId="0" fontId="9" fillId="0" borderId="0" xfId="0" applyFont="1" applyFill="1" applyAlignment="1">
      <alignment wrapText="1"/>
    </xf>
    <xf numFmtId="0" fontId="18" fillId="0" borderId="0" xfId="0" applyFont="1" applyBorder="1" applyAlignment="1">
      <alignment horizontal="right" vertical="top"/>
    </xf>
    <xf numFmtId="1" fontId="13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13" fillId="0" borderId="17" xfId="0" quotePrefix="1" applyNumberFormat="1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 applyProtection="1">
      <alignment vertical="center" wrapText="1"/>
      <protection locked="0"/>
    </xf>
    <xf numFmtId="0" fontId="13" fillId="0" borderId="0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protection locked="0"/>
    </xf>
    <xf numFmtId="0" fontId="41" fillId="0" borderId="0" xfId="0" applyNumberFormat="1" applyFont="1" applyBorder="1" applyAlignment="1" applyProtection="1">
      <alignment horizontal="left" vertical="top"/>
      <protection hidden="1"/>
    </xf>
    <xf numFmtId="0" fontId="14" fillId="0" borderId="0" xfId="0" applyFont="1" applyBorder="1" applyAlignment="1" applyProtection="1">
      <alignment horizontal="right"/>
    </xf>
    <xf numFmtId="0" fontId="14" fillId="0" borderId="0" xfId="0" quotePrefix="1" applyNumberFormat="1" applyFont="1" applyBorder="1" applyAlignment="1" applyProtection="1">
      <alignment horizontal="center"/>
    </xf>
    <xf numFmtId="0" fontId="39" fillId="0" borderId="57" xfId="0" applyFont="1" applyFill="1" applyBorder="1" applyAlignment="1">
      <alignment horizontal="center" vertical="center"/>
    </xf>
    <xf numFmtId="0" fontId="39" fillId="0" borderId="58" xfId="0" applyFont="1" applyFill="1" applyBorder="1" applyAlignment="1">
      <alignment horizontal="center" vertical="center"/>
    </xf>
    <xf numFmtId="0" fontId="13" fillId="0" borderId="58" xfId="0" applyNumberFormat="1" applyFont="1" applyBorder="1" applyAlignment="1" applyProtection="1">
      <alignment horizontal="center" vertical="center"/>
      <protection hidden="1"/>
    </xf>
    <xf numFmtId="0" fontId="14" fillId="0" borderId="58" xfId="0" quotePrefix="1" applyNumberFormat="1" applyFont="1" applyBorder="1" applyAlignment="1" applyProtection="1">
      <alignment horizontal="center"/>
    </xf>
    <xf numFmtId="0" fontId="41" fillId="0" borderId="58" xfId="0" applyNumberFormat="1" applyFont="1" applyBorder="1" applyAlignment="1" applyProtection="1">
      <alignment horizontal="left" vertical="top"/>
      <protection hidden="1"/>
    </xf>
    <xf numFmtId="0" fontId="13" fillId="0" borderId="60" xfId="0" applyNumberFormat="1" applyFont="1" applyBorder="1" applyAlignment="1" applyProtection="1">
      <alignment horizontal="center" vertical="center"/>
      <protection hidden="1"/>
    </xf>
    <xf numFmtId="0" fontId="9" fillId="0" borderId="61" xfId="0" applyFont="1" applyBorder="1"/>
    <xf numFmtId="0" fontId="41" fillId="0" borderId="64" xfId="0" applyNumberFormat="1" applyFont="1" applyBorder="1" applyAlignment="1" applyProtection="1">
      <alignment horizontal="left" vertical="top"/>
      <protection hidden="1"/>
    </xf>
    <xf numFmtId="0" fontId="13" fillId="0" borderId="0" xfId="0" applyFont="1" applyBorder="1" applyAlignment="1" applyProtection="1">
      <alignment horizontal="center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center" vertical="top"/>
    </xf>
    <xf numFmtId="0" fontId="13" fillId="0" borderId="0" xfId="0" applyFont="1" applyBorder="1" applyAlignment="1" applyProtection="1">
      <alignment horizontal="center" shrinkToFit="1"/>
      <protection locked="0"/>
    </xf>
    <xf numFmtId="0" fontId="44" fillId="0" borderId="0" xfId="0" applyFont="1" applyFill="1"/>
    <xf numFmtId="0" fontId="44" fillId="0" borderId="0" xfId="0" applyFont="1"/>
    <xf numFmtId="0" fontId="44" fillId="0" borderId="0" xfId="0" applyFont="1" applyBorder="1" applyAlignment="1" applyProtection="1">
      <alignment horizontal="right"/>
    </xf>
    <xf numFmtId="0" fontId="44" fillId="0" borderId="62" xfId="0" applyFont="1" applyBorder="1" applyAlignment="1" applyProtection="1">
      <alignment horizontal="right"/>
      <protection locked="0"/>
    </xf>
    <xf numFmtId="0" fontId="44" fillId="0" borderId="0" xfId="0" applyFont="1" applyFill="1" applyBorder="1"/>
    <xf numFmtId="0" fontId="4" fillId="0" borderId="29" xfId="2" applyFont="1" applyBorder="1" applyAlignment="1">
      <alignment wrapText="1"/>
    </xf>
    <xf numFmtId="0" fontId="46" fillId="0" borderId="14" xfId="2" applyFont="1" applyBorder="1" applyAlignment="1">
      <alignment horizontal="center" vertical="top" wrapText="1"/>
    </xf>
    <xf numFmtId="0" fontId="46" fillId="0" borderId="5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/>
    </xf>
    <xf numFmtId="0" fontId="45" fillId="0" borderId="0" xfId="2" applyFont="1"/>
    <xf numFmtId="0" fontId="46" fillId="0" borderId="6" xfId="2" applyFont="1" applyBorder="1" applyAlignment="1">
      <alignment horizontal="center" vertical="top" wrapText="1"/>
    </xf>
    <xf numFmtId="0" fontId="44" fillId="4" borderId="0" xfId="0" applyFont="1" applyFill="1" applyBorder="1" applyAlignment="1">
      <alignment vertical="center"/>
    </xf>
    <xf numFmtId="0" fontId="44" fillId="0" borderId="57" xfId="0" applyFont="1" applyFill="1" applyBorder="1"/>
    <xf numFmtId="0" fontId="44" fillId="0" borderId="58" xfId="0" applyFont="1" applyFill="1" applyBorder="1"/>
    <xf numFmtId="0" fontId="44" fillId="0" borderId="0" xfId="0" applyFont="1" applyFill="1" applyBorder="1" applyAlignment="1">
      <alignment horizontal="center"/>
    </xf>
    <xf numFmtId="0" fontId="44" fillId="0" borderId="63" xfId="0" applyFont="1" applyFill="1" applyBorder="1"/>
    <xf numFmtId="0" fontId="44" fillId="0" borderId="64" xfId="0" applyFont="1" applyFill="1" applyBorder="1"/>
    <xf numFmtId="0" fontId="13" fillId="0" borderId="65" xfId="0" applyFont="1" applyBorder="1" applyAlignment="1" applyProtection="1">
      <protection locked="0"/>
    </xf>
    <xf numFmtId="0" fontId="46" fillId="0" borderId="0" xfId="0" applyFont="1" applyAlignment="1"/>
    <xf numFmtId="0" fontId="4" fillId="0" borderId="29" xfId="2" applyFont="1" applyBorder="1"/>
    <xf numFmtId="0" fontId="4" fillId="0" borderId="0" xfId="2" applyFont="1" applyBorder="1" applyAlignment="1">
      <alignment vertical="center"/>
    </xf>
    <xf numFmtId="0" fontId="4" fillId="0" borderId="0" xfId="2" applyFont="1"/>
    <xf numFmtId="0" fontId="4" fillId="0" borderId="0" xfId="2" applyFont="1" applyBorder="1"/>
    <xf numFmtId="0" fontId="4" fillId="0" borderId="5" xfId="2" applyFont="1" applyBorder="1"/>
    <xf numFmtId="0" fontId="45" fillId="0" borderId="0" xfId="2" applyFont="1" applyBorder="1" applyAlignment="1"/>
    <xf numFmtId="0" fontId="4" fillId="0" borderId="0" xfId="2" applyFont="1" applyAlignment="1">
      <alignment horizontal="center"/>
    </xf>
    <xf numFmtId="0" fontId="4" fillId="0" borderId="43" xfId="2" applyFont="1" applyBorder="1"/>
    <xf numFmtId="0" fontId="4" fillId="0" borderId="41" xfId="2" applyFont="1" applyBorder="1" applyProtection="1">
      <protection locked="0"/>
    </xf>
    <xf numFmtId="0" fontId="4" fillId="0" borderId="15" xfId="2" applyFont="1" applyBorder="1" applyProtection="1">
      <protection locked="0"/>
    </xf>
    <xf numFmtId="0" fontId="9" fillId="0" borderId="0" xfId="0" applyFont="1" applyAlignment="1">
      <alignment vertical="center"/>
    </xf>
    <xf numFmtId="0" fontId="4" fillId="0" borderId="15" xfId="2" applyFont="1" applyBorder="1" applyAlignment="1" applyProtection="1">
      <alignment horizontal="center"/>
      <protection locked="0"/>
    </xf>
    <xf numFmtId="0" fontId="4" fillId="0" borderId="41" xfId="2" applyFont="1" applyBorder="1" applyAlignment="1" applyProtection="1">
      <alignment horizontal="center"/>
      <protection locked="0"/>
    </xf>
    <xf numFmtId="0" fontId="4" fillId="0" borderId="70" xfId="2" applyFont="1" applyBorder="1" applyAlignment="1" applyProtection="1">
      <alignment vertical="top"/>
    </xf>
    <xf numFmtId="0" fontId="44" fillId="0" borderId="5" xfId="0" applyFont="1" applyFill="1" applyBorder="1" applyAlignment="1" applyProtection="1">
      <alignment horizontal="center"/>
      <protection locked="0"/>
    </xf>
    <xf numFmtId="0" fontId="4" fillId="0" borderId="20" xfId="2" applyFont="1" applyBorder="1" applyAlignment="1" applyProtection="1">
      <alignment horizontal="left"/>
    </xf>
    <xf numFmtId="0" fontId="4" fillId="0" borderId="1" xfId="2" applyFont="1" applyBorder="1" applyAlignment="1" applyProtection="1">
      <alignment horizontal="left"/>
    </xf>
    <xf numFmtId="0" fontId="4" fillId="0" borderId="6" xfId="2" applyFont="1" applyBorder="1" applyAlignment="1" applyProtection="1">
      <alignment horizontal="left"/>
    </xf>
    <xf numFmtId="0" fontId="9" fillId="0" borderId="41" xfId="0" applyFont="1" applyBorder="1" applyAlignment="1" applyProtection="1">
      <alignment horizontal="center" vertical="center" wrapText="1"/>
    </xf>
    <xf numFmtId="0" fontId="4" fillId="0" borderId="66" xfId="2" applyFont="1" applyBorder="1" applyAlignment="1" applyProtection="1">
      <alignment horizontal="center"/>
    </xf>
    <xf numFmtId="0" fontId="4" fillId="0" borderId="69" xfId="2" applyFont="1" applyBorder="1" applyAlignment="1" applyProtection="1">
      <alignment horizontal="center"/>
    </xf>
    <xf numFmtId="0" fontId="44" fillId="6" borderId="11" xfId="0" applyFont="1" applyFill="1" applyBorder="1" applyProtection="1"/>
    <xf numFmtId="0" fontId="44" fillId="6" borderId="9" xfId="0" applyFont="1" applyFill="1" applyBorder="1" applyProtection="1"/>
    <xf numFmtId="0" fontId="12" fillId="2" borderId="11" xfId="0" applyFont="1" applyFill="1" applyBorder="1" applyAlignment="1" applyProtection="1">
      <alignment horizontal="right" vertical="center"/>
    </xf>
    <xf numFmtId="0" fontId="12" fillId="2" borderId="9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center" vertical="top"/>
    </xf>
    <xf numFmtId="0" fontId="13" fillId="0" borderId="0" xfId="0" applyFont="1" applyBorder="1" applyAlignment="1" applyProtection="1">
      <alignment horizontal="center" shrinkToFit="1"/>
      <protection locked="0"/>
    </xf>
    <xf numFmtId="0" fontId="44" fillId="0" borderId="5" xfId="0" applyFont="1" applyFill="1" applyBorder="1" applyAlignment="1" applyProtection="1">
      <alignment horizontal="center"/>
      <protection locked="0"/>
    </xf>
    <xf numFmtId="0" fontId="13" fillId="0" borderId="13" xfId="0" applyNumberFormat="1" applyFont="1" applyBorder="1" applyAlignment="1" applyProtection="1">
      <alignment horizontal="center" vertical="center"/>
      <protection hidden="1"/>
    </xf>
    <xf numFmtId="0" fontId="13" fillId="0" borderId="13" xfId="0" quotePrefix="1" applyNumberFormat="1" applyFont="1" applyBorder="1" applyAlignment="1" applyProtection="1">
      <alignment vertical="center"/>
    </xf>
    <xf numFmtId="164" fontId="13" fillId="0" borderId="13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1" fontId="13" fillId="0" borderId="13" xfId="0" applyNumberFormat="1" applyFont="1" applyBorder="1" applyAlignment="1" applyProtection="1">
      <alignment horizontal="center" vertical="center"/>
    </xf>
    <xf numFmtId="0" fontId="40" fillId="0" borderId="58" xfId="0" applyFont="1" applyBorder="1" applyAlignment="1" applyProtection="1"/>
    <xf numFmtId="0" fontId="40" fillId="0" borderId="0" xfId="0" applyFont="1" applyBorder="1" applyAlignment="1" applyProtection="1"/>
    <xf numFmtId="0" fontId="9" fillId="0" borderId="0" xfId="0" applyFont="1" applyBorder="1" applyAlignment="1" applyProtection="1">
      <alignment horizontal="right"/>
    </xf>
    <xf numFmtId="0" fontId="13" fillId="0" borderId="58" xfId="0" quotePrefix="1" applyNumberFormat="1" applyFont="1" applyBorder="1" applyAlignment="1" applyProtection="1">
      <alignment vertical="center"/>
    </xf>
    <xf numFmtId="0" fontId="14" fillId="0" borderId="0" xfId="0" applyFont="1" applyBorder="1" applyAlignment="1" applyProtection="1"/>
    <xf numFmtId="0" fontId="13" fillId="0" borderId="0" xfId="0" applyFont="1" applyBorder="1" applyAlignment="1" applyProtection="1"/>
    <xf numFmtId="0" fontId="18" fillId="0" borderId="0" xfId="0" applyFont="1" applyBorder="1" applyAlignment="1" applyProtection="1">
      <alignment horizontal="center" vertical="top"/>
    </xf>
    <xf numFmtId="0" fontId="9" fillId="0" borderId="63" xfId="0" applyFont="1" applyBorder="1" applyProtection="1"/>
    <xf numFmtId="0" fontId="9" fillId="0" borderId="64" xfId="0" applyFont="1" applyBorder="1" applyAlignment="1" applyProtection="1"/>
    <xf numFmtId="0" fontId="14" fillId="0" borderId="64" xfId="0" applyFont="1" applyBorder="1" applyAlignment="1" applyProtection="1">
      <alignment horizontal="right"/>
    </xf>
    <xf numFmtId="0" fontId="9" fillId="0" borderId="64" xfId="0" applyFont="1" applyBorder="1" applyAlignment="1" applyProtection="1">
      <alignment horizontal="center"/>
    </xf>
    <xf numFmtId="0" fontId="40" fillId="0" borderId="64" xfId="0" applyFont="1" applyBorder="1" applyAlignment="1" applyProtection="1"/>
    <xf numFmtId="0" fontId="14" fillId="0" borderId="64" xfId="0" quotePrefix="1" applyNumberFormat="1" applyFont="1" applyBorder="1" applyAlignment="1" applyProtection="1">
      <alignment horizontal="center"/>
    </xf>
    <xf numFmtId="0" fontId="14" fillId="0" borderId="64" xfId="0" quotePrefix="1" applyNumberFormat="1" applyFont="1" applyBorder="1" applyAlignment="1" applyProtection="1">
      <alignment horizontal="center" vertical="center"/>
    </xf>
    <xf numFmtId="0" fontId="9" fillId="0" borderId="64" xfId="0" applyFont="1" applyBorder="1" applyProtection="1"/>
    <xf numFmtId="0" fontId="15" fillId="0" borderId="64" xfId="0" applyFont="1" applyBorder="1" applyAlignment="1" applyProtection="1">
      <alignment horizontal="center"/>
    </xf>
    <xf numFmtId="0" fontId="9" fillId="0" borderId="64" xfId="0" applyFont="1" applyBorder="1" applyAlignment="1" applyProtection="1">
      <alignment horizontal="right"/>
    </xf>
    <xf numFmtId="0" fontId="13" fillId="0" borderId="64" xfId="0" applyFont="1" applyBorder="1" applyAlignment="1" applyProtection="1"/>
    <xf numFmtId="0" fontId="16" fillId="0" borderId="64" xfId="0" applyFont="1" applyBorder="1" applyAlignment="1" applyProtection="1"/>
    <xf numFmtId="0" fontId="14" fillId="0" borderId="64" xfId="0" applyFont="1" applyBorder="1" applyAlignment="1" applyProtection="1"/>
    <xf numFmtId="0" fontId="13" fillId="0" borderId="0" xfId="0" applyFont="1" applyBorder="1" applyAlignment="1" applyProtection="1">
      <alignment horizontal="center" shrinkToFit="1"/>
    </xf>
    <xf numFmtId="0" fontId="9" fillId="0" borderId="8" xfId="0" applyFont="1" applyBorder="1" applyAlignment="1" applyProtection="1"/>
    <xf numFmtId="0" fontId="44" fillId="0" borderId="4" xfId="0" applyFont="1" applyBorder="1" applyProtection="1"/>
    <xf numFmtId="0" fontId="44" fillId="0" borderId="4" xfId="0" applyFont="1" applyBorder="1" applyAlignment="1" applyProtection="1">
      <alignment horizontal="left"/>
    </xf>
    <xf numFmtId="0" fontId="44" fillId="0" borderId="4" xfId="0" applyFont="1" applyBorder="1" applyAlignment="1" applyProtection="1">
      <alignment horizontal="right"/>
    </xf>
    <xf numFmtId="0" fontId="13" fillId="0" borderId="4" xfId="0" applyFont="1" applyBorder="1" applyAlignment="1" applyProtection="1">
      <protection hidden="1"/>
    </xf>
    <xf numFmtId="0" fontId="9" fillId="0" borderId="11" xfId="0" applyFont="1" applyBorder="1" applyAlignment="1" applyProtection="1"/>
    <xf numFmtId="0" fontId="44" fillId="0" borderId="9" xfId="0" applyFont="1" applyBorder="1" applyProtection="1"/>
    <xf numFmtId="0" fontId="44" fillId="0" borderId="9" xfId="0" applyFont="1" applyBorder="1" applyAlignment="1" applyProtection="1">
      <alignment horizontal="left"/>
    </xf>
    <xf numFmtId="0" fontId="44" fillId="0" borderId="9" xfId="0" applyFont="1" applyBorder="1" applyAlignment="1" applyProtection="1">
      <alignment horizontal="right"/>
    </xf>
    <xf numFmtId="0" fontId="44" fillId="0" borderId="0" xfId="0" applyFont="1" applyFill="1" applyProtection="1"/>
    <xf numFmtId="0" fontId="44" fillId="0" borderId="62" xfId="0" applyFont="1" applyBorder="1" applyAlignment="1" applyProtection="1">
      <alignment horizontal="right"/>
    </xf>
    <xf numFmtId="0" fontId="13" fillId="0" borderId="65" xfId="0" applyFont="1" applyBorder="1" applyAlignment="1" applyProtection="1"/>
    <xf numFmtId="0" fontId="44" fillId="0" borderId="64" xfId="0" applyFont="1" applyFill="1" applyBorder="1" applyProtection="1"/>
    <xf numFmtId="0" fontId="44" fillId="0" borderId="0" xfId="0" applyFont="1" applyFill="1" applyBorder="1" applyAlignment="1" applyProtection="1">
      <alignment horizontal="center"/>
    </xf>
    <xf numFmtId="0" fontId="44" fillId="0" borderId="58" xfId="0" applyFont="1" applyFill="1" applyBorder="1" applyProtection="1"/>
    <xf numFmtId="0" fontId="44" fillId="0" borderId="0" xfId="0" applyFont="1" applyFill="1" applyBorder="1" applyProtection="1"/>
    <xf numFmtId="0" fontId="4" fillId="0" borderId="5" xfId="2" applyFont="1" applyBorder="1" applyAlignment="1" applyProtection="1">
      <alignment horizontal="center"/>
    </xf>
    <xf numFmtId="0" fontId="44" fillId="0" borderId="58" xfId="0" quotePrefix="1" applyNumberFormat="1" applyFont="1" applyBorder="1" applyAlignment="1" applyProtection="1">
      <alignment horizontal="center" vertical="center"/>
    </xf>
    <xf numFmtId="0" fontId="44" fillId="0" borderId="0" xfId="0" quotePrefix="1" applyNumberFormat="1" applyFont="1" applyBorder="1" applyAlignment="1" applyProtection="1">
      <alignment horizontal="center" vertical="center"/>
    </xf>
    <xf numFmtId="0" fontId="4" fillId="0" borderId="0" xfId="2" applyFont="1" applyProtection="1"/>
    <xf numFmtId="0" fontId="46" fillId="0" borderId="5" xfId="2" applyFont="1" applyBorder="1" applyAlignment="1" applyProtection="1">
      <alignment horizontal="center" vertical="top" wrapText="1"/>
    </xf>
    <xf numFmtId="0" fontId="4" fillId="0" borderId="5" xfId="2" applyFont="1" applyBorder="1" applyProtection="1"/>
    <xf numFmtId="0" fontId="4" fillId="0" borderId="0" xfId="2" applyFont="1" applyBorder="1" applyProtection="1"/>
    <xf numFmtId="0" fontId="9" fillId="0" borderId="0" xfId="0" applyFont="1" applyBorder="1" applyAlignment="1" applyProtection="1">
      <alignment horizontal="center" shrinkToFit="1"/>
    </xf>
    <xf numFmtId="0" fontId="9" fillId="0" borderId="0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  <protection locked="0"/>
    </xf>
    <xf numFmtId="0" fontId="9" fillId="7" borderId="0" xfId="0" applyFont="1" applyFill="1"/>
    <xf numFmtId="0" fontId="4" fillId="0" borderId="0" xfId="2" applyFont="1" applyBorder="1" applyAlignment="1" applyProtection="1">
      <alignment vertical="top" wrapText="1"/>
      <protection locked="0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top"/>
    </xf>
    <xf numFmtId="0" fontId="4" fillId="0" borderId="0" xfId="2" applyFont="1" applyBorder="1" applyAlignment="1"/>
    <xf numFmtId="0" fontId="18" fillId="0" borderId="0" xfId="0" applyFont="1" applyBorder="1" applyAlignment="1" applyProtection="1">
      <alignment horizontal="right"/>
    </xf>
    <xf numFmtId="0" fontId="18" fillId="0" borderId="64" xfId="0" applyFont="1" applyBorder="1" applyAlignment="1" applyProtection="1">
      <alignment horizontal="right"/>
    </xf>
    <xf numFmtId="0" fontId="50" fillId="0" borderId="0" xfId="2" applyFont="1"/>
    <xf numFmtId="43" fontId="4" fillId="0" borderId="15" xfId="1" applyFont="1" applyBorder="1" applyAlignment="1" applyProtection="1">
      <alignment vertical="top" wrapText="1"/>
      <protection locked="0"/>
    </xf>
    <xf numFmtId="0" fontId="59" fillId="0" borderId="41" xfId="2" applyFont="1" applyBorder="1" applyAlignment="1" applyProtection="1">
      <alignment horizontal="center" vertical="center" wrapText="1"/>
      <protection locked="0"/>
    </xf>
    <xf numFmtId="0" fontId="9" fillId="0" borderId="0" xfId="0" applyNumberFormat="1" applyFont="1" applyBorder="1" applyAlignment="1" applyProtection="1">
      <alignment vertical="center"/>
    </xf>
    <xf numFmtId="0" fontId="9" fillId="0" borderId="0" xfId="0" applyFont="1" applyFill="1" applyBorder="1" applyAlignment="1">
      <alignment horizontal="left"/>
    </xf>
    <xf numFmtId="0" fontId="50" fillId="0" borderId="41" xfId="2" applyFont="1" applyBorder="1" applyAlignment="1" applyProtection="1">
      <alignment horizontal="center" vertical="center" wrapText="1"/>
      <protection locked="0"/>
    </xf>
    <xf numFmtId="0" fontId="13" fillId="0" borderId="57" xfId="0" applyNumberFormat="1" applyFont="1" applyBorder="1" applyAlignment="1" applyProtection="1">
      <alignment horizontal="center" vertical="center"/>
      <protection hidden="1"/>
    </xf>
    <xf numFmtId="0" fontId="9" fillId="0" borderId="28" xfId="0" quotePrefix="1" applyNumberFormat="1" applyFont="1" applyFill="1" applyBorder="1"/>
    <xf numFmtId="0" fontId="9" fillId="0" borderId="30" xfId="0" applyNumberFormat="1" applyFont="1" applyFill="1" applyBorder="1"/>
    <xf numFmtId="0" fontId="9" fillId="0" borderId="42" xfId="0" applyNumberFormat="1" applyFont="1" applyFill="1" applyBorder="1"/>
    <xf numFmtId="0" fontId="9" fillId="0" borderId="43" xfId="0" applyNumberFormat="1" applyFont="1" applyFill="1" applyBorder="1"/>
    <xf numFmtId="0" fontId="9" fillId="0" borderId="14" xfId="0" applyNumberFormat="1" applyFont="1" applyFill="1" applyBorder="1"/>
    <xf numFmtId="0" fontId="9" fillId="0" borderId="22" xfId="0" applyNumberFormat="1" applyFont="1" applyFill="1" applyBorder="1"/>
    <xf numFmtId="170" fontId="9" fillId="0" borderId="0" xfId="0" applyNumberFormat="1" applyFont="1" applyFill="1" applyProtection="1">
      <protection hidden="1"/>
    </xf>
    <xf numFmtId="0" fontId="41" fillId="0" borderId="58" xfId="0" applyNumberFormat="1" applyFont="1" applyBorder="1" applyAlignment="1" applyProtection="1">
      <alignment horizontal="left" wrapText="1"/>
      <protection hidden="1"/>
    </xf>
    <xf numFmtId="0" fontId="67" fillId="0" borderId="0" xfId="0" applyFont="1" applyBorder="1" applyProtection="1"/>
    <xf numFmtId="0" fontId="13" fillId="0" borderId="0" xfId="0" applyFont="1" applyBorder="1" applyAlignment="1" applyProtection="1">
      <alignment horizontal="left"/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</xf>
    <xf numFmtId="0" fontId="14" fillId="0" borderId="23" xfId="0" applyFont="1" applyBorder="1" applyAlignment="1"/>
    <xf numFmtId="0" fontId="14" fillId="0" borderId="13" xfId="0" applyFont="1" applyBorder="1" applyAlignment="1"/>
    <xf numFmtId="0" fontId="15" fillId="0" borderId="13" xfId="0" applyFont="1" applyBorder="1" applyAlignment="1" applyProtection="1"/>
    <xf numFmtId="0" fontId="14" fillId="0" borderId="82" xfId="0" applyFont="1" applyBorder="1" applyAlignment="1"/>
    <xf numFmtId="0" fontId="14" fillId="0" borderId="0" xfId="0" applyFont="1" applyBorder="1" applyAlignment="1"/>
    <xf numFmtId="0" fontId="37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right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/>
    <xf numFmtId="0" fontId="14" fillId="0" borderId="0" xfId="0" applyFont="1" applyBorder="1" applyAlignment="1" applyProtection="1">
      <alignment horizontal="center"/>
    </xf>
    <xf numFmtId="0" fontId="37" fillId="0" borderId="78" xfId="0" applyFont="1" applyBorder="1" applyAlignment="1" applyProtection="1"/>
    <xf numFmtId="0" fontId="37" fillId="0" borderId="29" xfId="0" applyFont="1" applyBorder="1" applyAlignment="1" applyProtection="1"/>
    <xf numFmtId="0" fontId="37" fillId="0" borderId="33" xfId="0" applyFont="1" applyBorder="1" applyAlignment="1" applyProtection="1"/>
    <xf numFmtId="0" fontId="66" fillId="0" borderId="58" xfId="0" applyNumberFormat="1" applyFont="1" applyBorder="1" applyAlignment="1" applyProtection="1">
      <alignment horizontal="left"/>
      <protection hidden="1"/>
    </xf>
    <xf numFmtId="0" fontId="66" fillId="0" borderId="5" xfId="0" applyNumberFormat="1" applyFont="1" applyBorder="1" applyAlignment="1" applyProtection="1">
      <alignment horizontal="left"/>
      <protection hidden="1"/>
    </xf>
    <xf numFmtId="165" fontId="65" fillId="0" borderId="58" xfId="0" applyNumberFormat="1" applyFont="1" applyBorder="1" applyAlignment="1" applyProtection="1">
      <alignment horizontal="right" shrinkToFit="1"/>
      <protection hidden="1"/>
    </xf>
    <xf numFmtId="165" fontId="65" fillId="0" borderId="5" xfId="0" applyNumberFormat="1" applyFont="1" applyBorder="1" applyAlignment="1" applyProtection="1">
      <alignment horizontal="right" shrinkToFit="1"/>
      <protection hidden="1"/>
    </xf>
    <xf numFmtId="1" fontId="13" fillId="0" borderId="14" xfId="0" applyNumberFormat="1" applyFont="1" applyFill="1" applyBorder="1" applyAlignment="1" applyProtection="1">
      <alignment horizontal="center" vertical="center" shrinkToFit="1"/>
      <protection hidden="1"/>
    </xf>
    <xf numFmtId="1" fontId="13" fillId="0" borderId="5" xfId="0" applyNumberFormat="1" applyFont="1" applyFill="1" applyBorder="1" applyAlignment="1" applyProtection="1">
      <alignment horizontal="center" vertical="center" shrinkToFit="1"/>
      <protection hidden="1"/>
    </xf>
    <xf numFmtId="1" fontId="13" fillId="0" borderId="22" xfId="0" applyNumberFormat="1" applyFont="1" applyFill="1" applyBorder="1" applyAlignment="1" applyProtection="1">
      <alignment horizontal="center" vertical="center" shrinkToFit="1"/>
      <protection hidden="1"/>
    </xf>
    <xf numFmtId="169" fontId="13" fillId="0" borderId="20" xfId="1" applyNumberFormat="1" applyFont="1" applyBorder="1" applyAlignment="1" applyProtection="1">
      <alignment horizontal="center" vertical="center" shrinkToFit="1"/>
      <protection hidden="1"/>
    </xf>
    <xf numFmtId="169" fontId="13" fillId="0" borderId="6" xfId="1" applyNumberFormat="1" applyFont="1" applyBorder="1" applyAlignment="1" applyProtection="1">
      <alignment horizontal="center" vertical="center" shrinkToFit="1"/>
      <protection hidden="1"/>
    </xf>
    <xf numFmtId="169" fontId="13" fillId="0" borderId="1" xfId="1" applyNumberFormat="1" applyFont="1" applyBorder="1" applyAlignment="1" applyProtection="1">
      <alignment horizontal="center" vertical="center" shrinkToFit="1"/>
      <protection hidden="1"/>
    </xf>
    <xf numFmtId="2" fontId="13" fillId="0" borderId="20" xfId="0" applyNumberFormat="1" applyFont="1" applyFill="1" applyBorder="1" applyAlignment="1" applyProtection="1">
      <alignment horizontal="center" vertical="center" shrinkToFit="1"/>
      <protection locked="0"/>
    </xf>
    <xf numFmtId="2" fontId="13" fillId="0" borderId="1" xfId="0" applyNumberFormat="1" applyFont="1" applyFill="1" applyBorder="1" applyAlignment="1" applyProtection="1">
      <alignment horizontal="center" vertical="center" shrinkToFit="1"/>
      <protection locked="0"/>
    </xf>
    <xf numFmtId="2" fontId="13" fillId="0" borderId="20" xfId="0" applyNumberFormat="1" applyFont="1" applyBorder="1" applyAlignment="1" applyProtection="1">
      <alignment horizontal="center" vertical="center"/>
      <protection hidden="1"/>
    </xf>
    <xf numFmtId="2" fontId="13" fillId="0" borderId="6" xfId="0" applyNumberFormat="1" applyFont="1" applyBorder="1" applyAlignment="1" applyProtection="1">
      <alignment horizontal="center" vertical="center"/>
      <protection hidden="1"/>
    </xf>
    <xf numFmtId="2" fontId="13" fillId="0" borderId="1" xfId="0" applyNumberFormat="1" applyFont="1" applyBorder="1" applyAlignment="1" applyProtection="1">
      <alignment horizontal="center" vertical="center"/>
      <protection hidden="1"/>
    </xf>
    <xf numFmtId="0" fontId="13" fillId="0" borderId="20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49" fontId="13" fillId="0" borderId="20" xfId="0" applyNumberFormat="1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2" fontId="13" fillId="0" borderId="14" xfId="0" applyNumberFormat="1" applyFont="1" applyFill="1" applyBorder="1" applyAlignment="1" applyProtection="1">
      <alignment horizontal="center" vertical="center" shrinkToFit="1"/>
      <protection locked="0"/>
    </xf>
    <xf numFmtId="2" fontId="13" fillId="0" borderId="5" xfId="0" applyNumberFormat="1" applyFont="1" applyFill="1" applyBorder="1" applyAlignment="1" applyProtection="1">
      <alignment horizontal="center" vertical="center" shrinkToFit="1"/>
      <protection locked="0"/>
    </xf>
    <xf numFmtId="2" fontId="13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37" fillId="0" borderId="4" xfId="0" applyFont="1" applyBorder="1" applyAlignment="1" applyProtection="1">
      <alignment horizontal="center"/>
      <protection locked="0"/>
    </xf>
    <xf numFmtId="0" fontId="37" fillId="0" borderId="6" xfId="0" applyFont="1" applyBorder="1" applyAlignment="1" applyProtection="1">
      <alignment horizontal="center"/>
      <protection locked="0"/>
    </xf>
    <xf numFmtId="0" fontId="9" fillId="6" borderId="9" xfId="0" applyFont="1" applyFill="1" applyBorder="1" applyAlignment="1" applyProtection="1">
      <alignment horizontal="center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167" fontId="13" fillId="0" borderId="40" xfId="0" applyNumberFormat="1" applyFont="1" applyFill="1" applyBorder="1" applyAlignment="1" applyProtection="1">
      <alignment horizontal="center" vertical="center" shrinkToFit="1"/>
      <protection locked="0"/>
    </xf>
    <xf numFmtId="167" fontId="13" fillId="0" borderId="41" xfId="0" applyNumberFormat="1" applyFont="1" applyFill="1" applyBorder="1" applyAlignment="1" applyProtection="1">
      <alignment horizontal="center" vertical="center" shrinkToFit="1"/>
      <protection locked="0"/>
    </xf>
    <xf numFmtId="167" fontId="13" fillId="0" borderId="16" xfId="0" applyNumberFormat="1" applyFont="1" applyFill="1" applyBorder="1" applyAlignment="1" applyProtection="1">
      <alignment horizontal="center" vertical="center" shrinkToFit="1"/>
      <protection locked="0"/>
    </xf>
    <xf numFmtId="167" fontId="13" fillId="0" borderId="6" xfId="0" applyNumberFormat="1" applyFont="1" applyFill="1" applyBorder="1" applyAlignment="1" applyProtection="1">
      <alignment horizontal="center" vertical="center" shrinkToFit="1"/>
      <protection locked="0"/>
    </xf>
    <xf numFmtId="167" fontId="1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>
      <alignment horizontal="right"/>
    </xf>
    <xf numFmtId="0" fontId="15" fillId="0" borderId="13" xfId="0" applyFont="1" applyBorder="1" applyAlignment="1" applyProtection="1">
      <alignment horizontal="center" shrinkToFit="1"/>
      <protection locked="0"/>
    </xf>
    <xf numFmtId="0" fontId="15" fillId="0" borderId="4" xfId="0" applyFont="1" applyBorder="1" applyAlignment="1" applyProtection="1">
      <alignment horizontal="center" shrinkToFit="1"/>
      <protection locked="0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37" fillId="0" borderId="5" xfId="0" applyFont="1" applyBorder="1" applyAlignment="1" applyProtection="1">
      <alignment horizontal="center"/>
      <protection locked="0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5" fillId="0" borderId="5" xfId="0" applyFont="1" applyBorder="1" applyAlignment="1" applyProtection="1">
      <alignment horizontal="center"/>
      <protection locked="0"/>
    </xf>
    <xf numFmtId="0" fontId="12" fillId="2" borderId="3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49" fontId="13" fillId="0" borderId="18" xfId="0" applyNumberFormat="1" applyFont="1" applyBorder="1" applyAlignment="1" applyProtection="1">
      <alignment horizontal="center" vertical="center"/>
      <protection locked="0"/>
    </xf>
    <xf numFmtId="49" fontId="13" fillId="0" borderId="19" xfId="0" applyNumberFormat="1" applyFont="1" applyBorder="1" applyAlignment="1" applyProtection="1">
      <alignment horizontal="center" vertical="center"/>
      <protection locked="0"/>
    </xf>
    <xf numFmtId="43" fontId="13" fillId="0" borderId="25" xfId="1" applyFont="1" applyBorder="1" applyAlignment="1" applyProtection="1">
      <alignment horizontal="center" vertical="center"/>
      <protection hidden="1"/>
    </xf>
    <xf numFmtId="43" fontId="13" fillId="0" borderId="26" xfId="1" applyFont="1" applyBorder="1" applyAlignment="1" applyProtection="1">
      <alignment horizontal="center" vertical="center"/>
      <protection hidden="1"/>
    </xf>
    <xf numFmtId="43" fontId="13" fillId="0" borderId="55" xfId="1" applyFont="1" applyBorder="1" applyAlignment="1" applyProtection="1">
      <alignment horizontal="center" vertical="center"/>
      <protection hidden="1"/>
    </xf>
    <xf numFmtId="43" fontId="13" fillId="0" borderId="25" xfId="1" applyFont="1" applyBorder="1" applyAlignment="1" applyProtection="1">
      <alignment horizontal="center" vertical="center" shrinkToFit="1"/>
      <protection hidden="1"/>
    </xf>
    <xf numFmtId="43" fontId="13" fillId="0" borderId="26" xfId="1" applyFont="1" applyBorder="1" applyAlignment="1" applyProtection="1">
      <alignment horizontal="center" vertical="center" shrinkToFit="1"/>
      <protection hidden="1"/>
    </xf>
    <xf numFmtId="167" fontId="13" fillId="0" borderId="52" xfId="0" applyNumberFormat="1" applyFont="1" applyFill="1" applyBorder="1" applyAlignment="1" applyProtection="1">
      <alignment horizontal="center" vertical="center" shrinkToFit="1"/>
      <protection locked="0"/>
    </xf>
    <xf numFmtId="167" fontId="13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17" xfId="0" applyNumberFormat="1" applyFont="1" applyFill="1" applyBorder="1" applyAlignment="1" applyProtection="1">
      <alignment horizontal="center" vertical="center"/>
      <protection locked="0"/>
    </xf>
    <xf numFmtId="49" fontId="13" fillId="0" borderId="19" xfId="0" applyNumberFormat="1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6" fillId="0" borderId="25" xfId="0" applyFont="1" applyBorder="1" applyAlignment="1" applyProtection="1">
      <alignment horizontal="center" vertical="center" wrapText="1" shrinkToFit="1"/>
      <protection hidden="1"/>
    </xf>
    <xf numFmtId="0" fontId="16" fillId="0" borderId="26" xfId="0" applyFont="1" applyBorder="1" applyAlignment="1" applyProtection="1">
      <alignment horizontal="center" vertical="center" shrinkToFit="1"/>
      <protection hidden="1"/>
    </xf>
    <xf numFmtId="0" fontId="12" fillId="2" borderId="1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vertical="center" wrapText="1"/>
      <protection hidden="1"/>
    </xf>
    <xf numFmtId="0" fontId="15" fillId="0" borderId="6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5" fillId="0" borderId="20" xfId="0" applyFont="1" applyBorder="1" applyAlignment="1" applyProtection="1">
      <alignment horizontal="center" vertical="center" wrapText="1"/>
      <protection locked="0" hidden="1"/>
    </xf>
    <xf numFmtId="0" fontId="15" fillId="0" borderId="6" xfId="0" applyFont="1" applyBorder="1" applyAlignment="1" applyProtection="1">
      <alignment horizontal="center" vertical="center" wrapText="1"/>
      <protection locked="0" hidden="1"/>
    </xf>
    <xf numFmtId="0" fontId="15" fillId="0" borderId="1" xfId="0" applyFont="1" applyBorder="1" applyAlignment="1" applyProtection="1">
      <alignment horizontal="center" vertical="center" wrapText="1"/>
      <protection locked="0" hidden="1"/>
    </xf>
    <xf numFmtId="164" fontId="13" fillId="0" borderId="20" xfId="0" applyNumberFormat="1" applyFont="1" applyBorder="1" applyAlignment="1" applyProtection="1">
      <alignment horizontal="center" vertical="center"/>
      <protection locked="0"/>
    </xf>
    <xf numFmtId="164" fontId="13" fillId="0" borderId="6" xfId="0" applyNumberFormat="1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>
      <alignment horizontal="center" vertical="center" wrapText="1"/>
    </xf>
    <xf numFmtId="0" fontId="18" fillId="0" borderId="6" xfId="0" applyFont="1" applyBorder="1"/>
    <xf numFmtId="0" fontId="18" fillId="0" borderId="1" xfId="0" applyFont="1" applyBorder="1"/>
    <xf numFmtId="0" fontId="12" fillId="5" borderId="56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4" fontId="13" fillId="0" borderId="14" xfId="0" applyNumberFormat="1" applyFont="1" applyBorder="1" applyAlignment="1" applyProtection="1">
      <alignment horizontal="center" vertical="center"/>
      <protection locked="0"/>
    </xf>
    <xf numFmtId="164" fontId="13" fillId="0" borderId="5" xfId="0" applyNumberFormat="1" applyFont="1" applyBorder="1" applyAlignment="1" applyProtection="1">
      <alignment horizontal="center" vertical="center"/>
      <protection locked="0"/>
    </xf>
    <xf numFmtId="164" fontId="13" fillId="0" borderId="22" xfId="0" applyNumberFormat="1" applyFont="1" applyBorder="1" applyAlignment="1" applyProtection="1">
      <alignment horizontal="center" vertical="center"/>
      <protection locked="0"/>
    </xf>
    <xf numFmtId="0" fontId="12" fillId="5" borderId="16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2" fontId="13" fillId="0" borderId="17" xfId="0" applyNumberFormat="1" applyFont="1" applyFill="1" applyBorder="1" applyAlignment="1" applyProtection="1">
      <alignment horizontal="center" vertical="center" shrinkToFit="1"/>
      <protection locked="0"/>
    </xf>
    <xf numFmtId="2" fontId="13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20" xfId="0" applyNumberFormat="1" applyFont="1" applyBorder="1" applyAlignment="1" applyProtection="1">
      <alignment horizontal="center" vertical="center"/>
      <protection locked="0"/>
    </xf>
    <xf numFmtId="0" fontId="38" fillId="0" borderId="20" xfId="0" applyFont="1" applyBorder="1" applyAlignment="1" applyProtection="1">
      <alignment horizontal="center" vertical="center" wrapText="1"/>
      <protection locked="0"/>
    </xf>
    <xf numFmtId="0" fontId="38" fillId="0" borderId="6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6" xfId="0" applyFont="1" applyBorder="1" applyAlignment="1">
      <alignment horizontal="center" vertical="center" wrapText="1" shrinkToFit="1"/>
    </xf>
    <xf numFmtId="0" fontId="18" fillId="0" borderId="16" xfId="0" applyFont="1" applyBorder="1" applyAlignment="1">
      <alignment horizontal="right" vertical="center" shrinkToFit="1"/>
    </xf>
    <xf numFmtId="0" fontId="18" fillId="0" borderId="6" xfId="0" applyFont="1" applyBorder="1" applyAlignment="1">
      <alignment horizontal="right" vertical="center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1" fontId="13" fillId="0" borderId="17" xfId="0" applyNumberFormat="1" applyFont="1" applyBorder="1" applyAlignment="1" applyProtection="1">
      <alignment horizontal="center" vertical="center"/>
      <protection locked="0"/>
    </xf>
    <xf numFmtId="1" fontId="13" fillId="0" borderId="18" xfId="0" applyNumberFormat="1" applyFont="1" applyBorder="1" applyAlignment="1" applyProtection="1">
      <alignment horizontal="center" vertical="center"/>
      <protection locked="0"/>
    </xf>
    <xf numFmtId="1" fontId="13" fillId="0" borderId="19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164" fontId="13" fillId="0" borderId="16" xfId="0" applyNumberFormat="1" applyFont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20" xfId="0" applyNumberFormat="1" applyFont="1" applyBorder="1" applyAlignment="1" applyProtection="1">
      <alignment horizontal="center" vertical="center"/>
      <protection hidden="1"/>
    </xf>
    <xf numFmtId="0" fontId="13" fillId="0" borderId="6" xfId="0" applyNumberFormat="1" applyFont="1" applyBorder="1" applyAlignment="1" applyProtection="1">
      <alignment horizontal="center" vertical="center"/>
      <protection hidden="1"/>
    </xf>
    <xf numFmtId="0" fontId="13" fillId="0" borderId="2" xfId="0" applyNumberFormat="1" applyFont="1" applyBorder="1" applyAlignment="1" applyProtection="1">
      <alignment horizontal="center" vertical="center"/>
      <protection hidden="1"/>
    </xf>
    <xf numFmtId="1" fontId="13" fillId="0" borderId="20" xfId="0" applyNumberFormat="1" applyFont="1" applyBorder="1" applyAlignment="1" applyProtection="1">
      <alignment horizontal="center" vertical="center"/>
      <protection locked="0"/>
    </xf>
    <xf numFmtId="1" fontId="13" fillId="0" borderId="6" xfId="0" applyNumberFormat="1" applyFont="1" applyBorder="1" applyAlignment="1" applyProtection="1">
      <alignment horizontal="center" vertical="center"/>
      <protection locked="0"/>
    </xf>
    <xf numFmtId="1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7" xfId="0" applyNumberFormat="1" applyFont="1" applyBorder="1" applyAlignment="1" applyProtection="1">
      <alignment horizontal="center" vertical="center"/>
      <protection hidden="1"/>
    </xf>
    <xf numFmtId="0" fontId="13" fillId="0" borderId="18" xfId="0" applyNumberFormat="1" applyFont="1" applyBorder="1" applyAlignment="1" applyProtection="1">
      <alignment horizontal="center" vertical="center"/>
      <protection hidden="1"/>
    </xf>
    <xf numFmtId="0" fontId="13" fillId="0" borderId="36" xfId="0" applyNumberFormat="1" applyFont="1" applyBorder="1" applyAlignment="1" applyProtection="1">
      <alignment horizontal="center" vertical="center"/>
      <protection hidden="1"/>
    </xf>
    <xf numFmtId="0" fontId="13" fillId="0" borderId="19" xfId="0" applyFont="1" applyBorder="1" applyAlignment="1" applyProtection="1">
      <alignment horizontal="center" vertical="center"/>
      <protection locked="0"/>
    </xf>
    <xf numFmtId="164" fontId="13" fillId="0" borderId="21" xfId="0" applyNumberFormat="1" applyFont="1" applyBorder="1" applyAlignment="1" applyProtection="1">
      <alignment horizontal="center" vertical="center"/>
      <protection locked="0"/>
    </xf>
    <xf numFmtId="164" fontId="13" fillId="0" borderId="18" xfId="0" applyNumberFormat="1" applyFont="1" applyBorder="1" applyAlignment="1" applyProtection="1">
      <alignment horizontal="center" vertical="center"/>
      <protection locked="0"/>
    </xf>
    <xf numFmtId="164" fontId="13" fillId="0" borderId="19" xfId="0" applyNumberFormat="1" applyFont="1" applyBorder="1" applyAlignment="1" applyProtection="1">
      <alignment horizontal="center" vertical="center"/>
      <protection locked="0"/>
    </xf>
    <xf numFmtId="165" fontId="13" fillId="0" borderId="26" xfId="0" applyNumberFormat="1" applyFont="1" applyBorder="1" applyAlignment="1" applyProtection="1">
      <alignment horizontal="center" vertical="center"/>
      <protection hidden="1"/>
    </xf>
    <xf numFmtId="165" fontId="13" fillId="0" borderId="27" xfId="0" applyNumberFormat="1" applyFont="1" applyBorder="1" applyAlignment="1" applyProtection="1">
      <alignment horizontal="center" vertical="center"/>
      <protection hidden="1"/>
    </xf>
    <xf numFmtId="0" fontId="13" fillId="0" borderId="32" xfId="0" applyNumberFormat="1" applyFont="1" applyBorder="1" applyAlignment="1" applyProtection="1">
      <alignment horizontal="center" vertical="center"/>
      <protection hidden="1"/>
    </xf>
    <xf numFmtId="0" fontId="13" fillId="0" borderId="13" xfId="0" applyNumberFormat="1" applyFont="1" applyBorder="1" applyAlignment="1" applyProtection="1">
      <alignment horizontal="center" vertical="center"/>
      <protection hidden="1"/>
    </xf>
    <xf numFmtId="0" fontId="13" fillId="0" borderId="24" xfId="0" applyNumberFormat="1" applyFont="1" applyBorder="1" applyAlignment="1" applyProtection="1">
      <alignment horizontal="center" vertical="center"/>
      <protection hidden="1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12" fillId="2" borderId="2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5" fillId="0" borderId="4" xfId="0" applyFont="1" applyBorder="1" applyAlignment="1" applyProtection="1">
      <alignment horizontal="center"/>
      <protection locked="0"/>
    </xf>
    <xf numFmtId="0" fontId="15" fillId="0" borderId="31" xfId="0" applyFont="1" applyBorder="1" applyAlignment="1" applyProtection="1">
      <alignment horizontal="center"/>
      <protection locked="0"/>
    </xf>
    <xf numFmtId="0" fontId="12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/>
    </xf>
    <xf numFmtId="49" fontId="13" fillId="0" borderId="6" xfId="0" applyNumberFormat="1" applyFont="1" applyFill="1" applyBorder="1" applyAlignment="1" applyProtection="1">
      <alignment horizontal="center" vertical="center"/>
      <protection locked="0"/>
    </xf>
    <xf numFmtId="167" fontId="12" fillId="2" borderId="16" xfId="0" applyNumberFormat="1" applyFont="1" applyFill="1" applyBorder="1" applyAlignment="1">
      <alignment horizontal="center" vertical="center" shrinkToFit="1"/>
    </xf>
    <xf numFmtId="167" fontId="12" fillId="2" borderId="6" xfId="0" applyNumberFormat="1" applyFont="1" applyFill="1" applyBorder="1" applyAlignment="1">
      <alignment horizontal="center" vertical="center" shrinkToFit="1"/>
    </xf>
    <xf numFmtId="167" fontId="12" fillId="2" borderId="1" xfId="0" applyNumberFormat="1" applyFont="1" applyFill="1" applyBorder="1" applyAlignment="1">
      <alignment horizontal="center" vertical="center" shrinkToFit="1"/>
    </xf>
    <xf numFmtId="0" fontId="12" fillId="2" borderId="20" xfId="0" applyFont="1" applyFill="1" applyBorder="1" applyAlignment="1">
      <alignment horizontal="center" vertical="center" wrapText="1"/>
    </xf>
    <xf numFmtId="0" fontId="13" fillId="0" borderId="19" xfId="0" applyNumberFormat="1" applyFont="1" applyBorder="1" applyAlignment="1" applyProtection="1">
      <alignment horizontal="center" vertical="center"/>
      <protection hidden="1"/>
    </xf>
    <xf numFmtId="0" fontId="17" fillId="0" borderId="20" xfId="0" applyNumberFormat="1" applyFont="1" applyBorder="1" applyAlignment="1" applyProtection="1">
      <alignment horizontal="center" vertical="center"/>
    </xf>
    <xf numFmtId="0" fontId="17" fillId="0" borderId="6" xfId="0" applyNumberFormat="1" applyFont="1" applyBorder="1" applyAlignment="1" applyProtection="1">
      <alignment horizontal="center" vertical="center"/>
    </xf>
    <xf numFmtId="0" fontId="17" fillId="0" borderId="1" xfId="0" applyNumberFormat="1" applyFont="1" applyBorder="1" applyAlignment="1" applyProtection="1">
      <alignment horizontal="center" vertical="center"/>
    </xf>
    <xf numFmtId="166" fontId="17" fillId="0" borderId="20" xfId="0" applyNumberFormat="1" applyFont="1" applyBorder="1" applyAlignment="1" applyProtection="1">
      <alignment horizontal="center" vertical="center"/>
      <protection hidden="1"/>
    </xf>
    <xf numFmtId="166" fontId="17" fillId="0" borderId="6" xfId="0" applyNumberFormat="1" applyFont="1" applyBorder="1" applyAlignment="1" applyProtection="1">
      <alignment horizontal="center" vertical="center"/>
      <protection hidden="1"/>
    </xf>
    <xf numFmtId="166" fontId="17" fillId="0" borderId="1" xfId="0" applyNumberFormat="1" applyFont="1" applyBorder="1" applyAlignment="1" applyProtection="1">
      <alignment horizontal="center" vertical="center"/>
      <protection hidden="1"/>
    </xf>
    <xf numFmtId="0" fontId="18" fillId="0" borderId="6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3" fillId="0" borderId="20" xfId="0" applyNumberFormat="1" applyFont="1" applyBorder="1" applyAlignment="1" applyProtection="1">
      <alignment horizontal="center" vertical="center"/>
      <protection locked="0"/>
    </xf>
    <xf numFmtId="0" fontId="13" fillId="0" borderId="6" xfId="0" applyNumberFormat="1" applyFont="1" applyBorder="1" applyAlignment="1" applyProtection="1">
      <alignment horizontal="center" vertical="center"/>
      <protection locked="0"/>
    </xf>
    <xf numFmtId="0" fontId="13" fillId="0" borderId="1" xfId="0" applyNumberFormat="1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>
      <alignment horizontal="left" vertical="center" shrinkToFit="1"/>
    </xf>
    <xf numFmtId="0" fontId="18" fillId="0" borderId="1" xfId="0" applyFont="1" applyBorder="1" applyAlignment="1">
      <alignment horizontal="left" vertical="center" shrinkToFit="1"/>
    </xf>
    <xf numFmtId="20" fontId="13" fillId="0" borderId="20" xfId="0" applyNumberFormat="1" applyFont="1" applyBorder="1" applyAlignment="1" applyProtection="1">
      <alignment horizontal="center" vertical="center"/>
      <protection locked="0"/>
    </xf>
    <xf numFmtId="2" fontId="17" fillId="0" borderId="20" xfId="0" applyNumberFormat="1" applyFont="1" applyBorder="1" applyAlignment="1" applyProtection="1">
      <alignment horizontal="center" vertical="center"/>
    </xf>
    <xf numFmtId="2" fontId="17" fillId="0" borderId="6" xfId="0" applyNumberFormat="1" applyFont="1" applyBorder="1" applyAlignment="1" applyProtection="1">
      <alignment horizontal="center" vertical="center"/>
    </xf>
    <xf numFmtId="2" fontId="17" fillId="0" borderId="1" xfId="0" applyNumberFormat="1" applyFont="1" applyBorder="1" applyAlignment="1" applyProtection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3" fillId="4" borderId="54" xfId="0" applyNumberFormat="1" applyFont="1" applyFill="1" applyBorder="1" applyAlignment="1" applyProtection="1">
      <alignment horizontal="center" vertical="center"/>
      <protection locked="0"/>
    </xf>
    <xf numFmtId="0" fontId="13" fillId="4" borderId="4" xfId="0" applyNumberFormat="1" applyFont="1" applyFill="1" applyBorder="1" applyAlignment="1" applyProtection="1">
      <alignment horizontal="center" vertical="center"/>
      <protection locked="0"/>
    </xf>
    <xf numFmtId="0" fontId="13" fillId="4" borderId="31" xfId="0" applyNumberFormat="1" applyFont="1" applyFill="1" applyBorder="1" applyAlignment="1" applyProtection="1">
      <alignment horizontal="center" vertical="center"/>
      <protection locked="0"/>
    </xf>
    <xf numFmtId="0" fontId="12" fillId="4" borderId="25" xfId="0" applyFont="1" applyFill="1" applyBorder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alignment horizontal="center" vertical="center"/>
      <protection locked="0"/>
    </xf>
    <xf numFmtId="0" fontId="12" fillId="4" borderId="55" xfId="0" applyFont="1" applyFill="1" applyBorder="1" applyAlignment="1" applyProtection="1">
      <alignment horizontal="center" vertical="center"/>
      <protection locked="0"/>
    </xf>
    <xf numFmtId="0" fontId="12" fillId="4" borderId="38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 wrapText="1"/>
    </xf>
    <xf numFmtId="0" fontId="33" fillId="0" borderId="78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61" fillId="0" borderId="20" xfId="2" applyFont="1" applyBorder="1" applyAlignment="1" applyProtection="1">
      <alignment horizontal="center" vertical="center" wrapText="1"/>
      <protection locked="0"/>
    </xf>
    <xf numFmtId="0" fontId="61" fillId="0" borderId="6" xfId="2" applyFont="1" applyBorder="1" applyAlignment="1" applyProtection="1">
      <alignment horizontal="center" vertical="center" wrapText="1"/>
      <protection locked="0"/>
    </xf>
    <xf numFmtId="0" fontId="61" fillId="0" borderId="1" xfId="2" applyFont="1" applyBorder="1" applyAlignment="1" applyProtection="1">
      <alignment horizontal="center" vertical="center" wrapText="1"/>
      <protection locked="0"/>
    </xf>
    <xf numFmtId="43" fontId="62" fillId="0" borderId="20" xfId="1" applyFont="1" applyBorder="1" applyAlignment="1" applyProtection="1">
      <alignment horizontal="center" vertical="center" wrapText="1"/>
      <protection locked="0"/>
    </xf>
    <xf numFmtId="43" fontId="62" fillId="0" borderId="6" xfId="1" applyFont="1" applyBorder="1" applyAlignment="1" applyProtection="1">
      <alignment horizontal="center" vertical="center" wrapText="1"/>
      <protection locked="0"/>
    </xf>
    <xf numFmtId="43" fontId="62" fillId="0" borderId="1" xfId="1" applyFont="1" applyBorder="1" applyAlignment="1" applyProtection="1">
      <alignment horizontal="center" vertical="center" wrapText="1"/>
      <protection locked="0"/>
    </xf>
    <xf numFmtId="14" fontId="62" fillId="0" borderId="20" xfId="2" applyNumberFormat="1" applyFont="1" applyBorder="1" applyAlignment="1" applyProtection="1">
      <alignment horizontal="center" vertical="center" wrapText="1"/>
      <protection locked="0"/>
    </xf>
    <xf numFmtId="14" fontId="62" fillId="0" borderId="6" xfId="2" applyNumberFormat="1" applyFont="1" applyBorder="1" applyAlignment="1" applyProtection="1">
      <alignment horizontal="center" vertical="center" wrapText="1"/>
      <protection locked="0"/>
    </xf>
    <xf numFmtId="14" fontId="62" fillId="0" borderId="1" xfId="2" applyNumberFormat="1" applyFont="1" applyBorder="1" applyAlignment="1" applyProtection="1">
      <alignment horizontal="center" vertical="center" wrapText="1"/>
      <protection locked="0"/>
    </xf>
    <xf numFmtId="0" fontId="62" fillId="0" borderId="20" xfId="2" applyFont="1" applyBorder="1" applyAlignment="1" applyProtection="1">
      <alignment horizontal="center" vertical="center" wrapText="1"/>
      <protection locked="0"/>
    </xf>
    <xf numFmtId="0" fontId="62" fillId="0" borderId="6" xfId="2" applyFont="1" applyBorder="1" applyAlignment="1" applyProtection="1">
      <alignment horizontal="center" vertical="center" wrapText="1"/>
      <protection locked="0"/>
    </xf>
    <xf numFmtId="0" fontId="62" fillId="0" borderId="1" xfId="2" applyFont="1" applyBorder="1" applyAlignment="1" applyProtection="1">
      <alignment horizontal="center" vertical="center" wrapText="1"/>
      <protection locked="0"/>
    </xf>
    <xf numFmtId="0" fontId="42" fillId="0" borderId="5" xfId="0" applyFont="1" applyBorder="1" applyAlignment="1" applyProtection="1">
      <alignment horizontal="center" shrinkToFit="1"/>
      <protection locked="0"/>
    </xf>
    <xf numFmtId="0" fontId="43" fillId="0" borderId="59" xfId="0" applyFont="1" applyFill="1" applyBorder="1" applyAlignment="1" applyProtection="1">
      <alignment horizontal="center" shrinkToFit="1"/>
      <protection locked="0"/>
    </xf>
    <xf numFmtId="0" fontId="42" fillId="0" borderId="59" xfId="0" quotePrefix="1" applyNumberFormat="1" applyFont="1" applyBorder="1" applyAlignment="1" applyProtection="1">
      <alignment horizontal="center" vertical="center"/>
      <protection locked="0"/>
    </xf>
    <xf numFmtId="0" fontId="42" fillId="0" borderId="6" xfId="0" quotePrefix="1" applyNumberFormat="1" applyFont="1" applyBorder="1" applyAlignment="1" applyProtection="1">
      <alignment horizontal="center" vertical="center"/>
      <protection locked="0"/>
    </xf>
    <xf numFmtId="0" fontId="39" fillId="5" borderId="21" xfId="0" applyFont="1" applyFill="1" applyBorder="1" applyAlignment="1">
      <alignment horizontal="center" vertical="center"/>
    </xf>
    <xf numFmtId="0" fontId="39" fillId="5" borderId="18" xfId="0" applyFont="1" applyFill="1" applyBorder="1" applyAlignment="1">
      <alignment horizontal="center" vertical="center"/>
    </xf>
    <xf numFmtId="0" fontId="39" fillId="5" borderId="19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62" fillId="0" borderId="42" xfId="2" applyFont="1" applyBorder="1" applyAlignment="1" applyProtection="1">
      <alignment horizontal="center" vertical="top" wrapText="1"/>
      <protection locked="0"/>
    </xf>
    <xf numFmtId="0" fontId="62" fillId="0" borderId="0" xfId="2" applyFont="1" applyBorder="1" applyAlignment="1" applyProtection="1">
      <alignment horizontal="center" vertical="top" wrapText="1"/>
      <protection locked="0"/>
    </xf>
    <xf numFmtId="0" fontId="62" fillId="0" borderId="43" xfId="2" applyFont="1" applyBorder="1" applyAlignment="1" applyProtection="1">
      <alignment horizontal="center" vertical="top" wrapText="1"/>
      <protection locked="0"/>
    </xf>
    <xf numFmtId="0" fontId="14" fillId="0" borderId="14" xfId="0" quotePrefix="1" applyFont="1" applyBorder="1" applyAlignment="1" applyProtection="1">
      <alignment horizontal="left" vertical="top" wrapText="1"/>
      <protection locked="0"/>
    </xf>
    <xf numFmtId="0" fontId="14" fillId="0" borderId="5" xfId="0" quotePrefix="1" applyFont="1" applyBorder="1" applyAlignment="1" applyProtection="1">
      <alignment horizontal="left" vertical="top" wrapText="1"/>
      <protection locked="0"/>
    </xf>
    <xf numFmtId="0" fontId="14" fillId="0" borderId="22" xfId="0" quotePrefix="1" applyFont="1" applyBorder="1" applyAlignment="1" applyProtection="1">
      <alignment horizontal="left" vertical="top" wrapText="1"/>
      <protection locked="0"/>
    </xf>
    <xf numFmtId="0" fontId="20" fillId="0" borderId="61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horizontal="center" vertical="center" shrinkToFit="1"/>
      <protection locked="0"/>
    </xf>
    <xf numFmtId="0" fontId="20" fillId="0" borderId="63" xfId="0" applyFont="1" applyBorder="1" applyAlignment="1" applyProtection="1">
      <alignment horizontal="center" vertical="center" shrinkToFit="1"/>
      <protection locked="0"/>
    </xf>
    <xf numFmtId="0" fontId="20" fillId="0" borderId="64" xfId="0" applyFont="1" applyBorder="1" applyAlignment="1" applyProtection="1">
      <alignment horizontal="center" vertical="center" shrinkToFit="1"/>
      <protection locked="0"/>
    </xf>
    <xf numFmtId="0" fontId="44" fillId="0" borderId="29" xfId="0" applyFont="1" applyBorder="1" applyAlignment="1" applyProtection="1">
      <alignment horizontal="center" shrinkToFit="1"/>
      <protection locked="0"/>
    </xf>
    <xf numFmtId="0" fontId="44" fillId="0" borderId="81" xfId="0" applyFont="1" applyBorder="1" applyAlignment="1" applyProtection="1">
      <alignment horizontal="center" shrinkToFit="1"/>
      <protection locked="0"/>
    </xf>
    <xf numFmtId="0" fontId="44" fillId="0" borderId="64" xfId="0" applyFont="1" applyBorder="1" applyAlignment="1" applyProtection="1">
      <alignment horizontal="center" shrinkToFit="1"/>
      <protection locked="0"/>
    </xf>
    <xf numFmtId="0" fontId="44" fillId="0" borderId="65" xfId="0" applyFont="1" applyBorder="1" applyAlignment="1" applyProtection="1">
      <alignment horizontal="center" shrinkToFit="1"/>
      <protection locked="0"/>
    </xf>
    <xf numFmtId="0" fontId="13" fillId="0" borderId="59" xfId="0" applyNumberFormat="1" applyFont="1" applyBorder="1" applyAlignment="1" applyProtection="1">
      <alignment horizontal="center" vertical="center" shrinkToFit="1"/>
      <protection locked="0"/>
    </xf>
    <xf numFmtId="0" fontId="13" fillId="0" borderId="59" xfId="0" applyNumberFormat="1" applyFont="1" applyBorder="1" applyAlignment="1" applyProtection="1">
      <alignment horizontal="center" vertical="center"/>
      <protection locked="0"/>
    </xf>
    <xf numFmtId="0" fontId="13" fillId="0" borderId="80" xfId="0" applyNumberFormat="1" applyFont="1" applyBorder="1" applyAlignment="1" applyProtection="1">
      <alignment horizontal="center" vertical="center"/>
      <protection locked="0"/>
    </xf>
    <xf numFmtId="0" fontId="54" fillId="0" borderId="5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13" fillId="0" borderId="5" xfId="0" applyFont="1" applyBorder="1" applyAlignment="1" applyProtection="1">
      <alignment horizontal="center"/>
      <protection locked="0"/>
    </xf>
    <xf numFmtId="0" fontId="42" fillId="0" borderId="5" xfId="0" applyFont="1" applyBorder="1" applyAlignment="1" applyProtection="1">
      <alignment horizontal="center"/>
      <protection locked="0"/>
    </xf>
    <xf numFmtId="0" fontId="60" fillId="0" borderId="28" xfId="2" applyFont="1" applyBorder="1" applyAlignment="1" applyProtection="1">
      <alignment horizontal="center" vertical="top" wrapText="1"/>
    </xf>
    <xf numFmtId="0" fontId="60" fillId="0" borderId="29" xfId="2" applyFont="1" applyBorder="1" applyAlignment="1" applyProtection="1">
      <alignment horizontal="center" vertical="top" wrapText="1"/>
    </xf>
    <xf numFmtId="0" fontId="60" fillId="0" borderId="30" xfId="2" applyFont="1" applyBorder="1" applyAlignment="1" applyProtection="1">
      <alignment horizontal="center" vertical="top" wrapText="1"/>
    </xf>
    <xf numFmtId="0" fontId="59" fillId="0" borderId="14" xfId="2" applyFont="1" applyBorder="1" applyAlignment="1" applyProtection="1">
      <alignment horizontal="center" vertical="center" wrapText="1"/>
      <protection locked="0"/>
    </xf>
    <xf numFmtId="0" fontId="59" fillId="0" borderId="22" xfId="2" applyFont="1" applyBorder="1" applyAlignment="1" applyProtection="1">
      <alignment horizontal="center" vertical="center" wrapText="1"/>
      <protection locked="0"/>
    </xf>
    <xf numFmtId="14" fontId="4" fillId="0" borderId="20" xfId="2" applyNumberFormat="1" applyFont="1" applyBorder="1" applyAlignment="1" applyProtection="1">
      <alignment horizontal="center" vertical="top" wrapText="1"/>
      <protection locked="0"/>
    </xf>
    <xf numFmtId="14" fontId="4" fillId="0" borderId="1" xfId="2" applyNumberFormat="1" applyFont="1" applyBorder="1" applyAlignment="1" applyProtection="1">
      <alignment horizontal="center" vertical="top" wrapText="1"/>
      <protection locked="0"/>
    </xf>
    <xf numFmtId="43" fontId="4" fillId="0" borderId="6" xfId="1" applyFont="1" applyBorder="1" applyAlignment="1" applyProtection="1">
      <alignment horizontal="center" vertical="top" wrapText="1"/>
      <protection locked="0"/>
    </xf>
    <xf numFmtId="43" fontId="4" fillId="0" borderId="1" xfId="1" applyFont="1" applyBorder="1" applyAlignment="1" applyProtection="1">
      <alignment horizontal="center" vertical="top" wrapText="1"/>
      <protection locked="0"/>
    </xf>
    <xf numFmtId="0" fontId="51" fillId="0" borderId="28" xfId="0" applyFont="1" applyBorder="1" applyAlignment="1">
      <alignment horizontal="center" vertical="center" wrapText="1"/>
    </xf>
    <xf numFmtId="0" fontId="51" fillId="0" borderId="29" xfId="0" applyFont="1" applyBorder="1" applyAlignment="1">
      <alignment horizontal="center" vertical="center" wrapText="1"/>
    </xf>
    <xf numFmtId="0" fontId="51" fillId="0" borderId="30" xfId="0" applyFont="1" applyBorder="1" applyAlignment="1">
      <alignment horizontal="center" vertical="center" wrapText="1"/>
    </xf>
    <xf numFmtId="0" fontId="51" fillId="0" borderId="76" xfId="0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  <xf numFmtId="0" fontId="51" fillId="0" borderId="77" xfId="0" applyFont="1" applyBorder="1" applyAlignment="1">
      <alignment horizontal="center" vertical="center" wrapText="1"/>
    </xf>
    <xf numFmtId="0" fontId="63" fillId="0" borderId="54" xfId="2" applyFont="1" applyBorder="1" applyAlignment="1" applyProtection="1">
      <alignment horizontal="center" vertical="center" wrapText="1"/>
      <protection locked="0"/>
    </xf>
    <xf numFmtId="0" fontId="63" fillId="0" borderId="4" xfId="2" applyFont="1" applyBorder="1" applyAlignment="1" applyProtection="1">
      <alignment horizontal="center" vertical="center" wrapText="1"/>
      <protection locked="0"/>
    </xf>
    <xf numFmtId="0" fontId="63" fillId="0" borderId="79" xfId="2" applyFont="1" applyBorder="1" applyAlignment="1" applyProtection="1">
      <alignment horizontal="center" vertical="center" wrapText="1"/>
      <protection locked="0"/>
    </xf>
    <xf numFmtId="0" fontId="59" fillId="0" borderId="54" xfId="2" applyFont="1" applyBorder="1" applyAlignment="1" applyProtection="1">
      <alignment horizontal="center" vertical="center" wrapText="1"/>
      <protection locked="0"/>
    </xf>
    <xf numFmtId="0" fontId="59" fillId="0" borderId="4" xfId="2" applyFont="1" applyBorder="1" applyAlignment="1" applyProtection="1">
      <alignment horizontal="center" vertical="center" wrapText="1"/>
      <protection locked="0"/>
    </xf>
    <xf numFmtId="0" fontId="59" fillId="0" borderId="79" xfId="2" applyFont="1" applyBorder="1" applyAlignment="1" applyProtection="1">
      <alignment horizontal="center" vertical="center" wrapText="1"/>
      <protection locked="0"/>
    </xf>
    <xf numFmtId="0" fontId="4" fillId="0" borderId="20" xfId="2" applyFont="1" applyBorder="1" applyAlignment="1" applyProtection="1">
      <alignment horizontal="center" vertical="top" wrapText="1"/>
      <protection locked="0"/>
    </xf>
    <xf numFmtId="0" fontId="4" fillId="0" borderId="6" xfId="2" applyFont="1" applyBorder="1" applyAlignment="1" applyProtection="1">
      <alignment horizontal="center" vertical="top" wrapText="1"/>
      <protection locked="0"/>
    </xf>
    <xf numFmtId="0" fontId="4" fillId="0" borderId="1" xfId="2" applyFont="1" applyBorder="1" applyAlignment="1" applyProtection="1">
      <alignment horizontal="center" vertical="top" wrapText="1"/>
      <protection locked="0"/>
    </xf>
    <xf numFmtId="0" fontId="4" fillId="0" borderId="29" xfId="2" applyFont="1" applyBorder="1" applyAlignment="1" applyProtection="1">
      <alignment horizontal="center" vertical="top" wrapText="1"/>
      <protection locked="0"/>
    </xf>
    <xf numFmtId="0" fontId="4" fillId="0" borderId="30" xfId="2" applyFont="1" applyBorder="1" applyAlignment="1" applyProtection="1">
      <alignment horizontal="center" vertical="top" wrapText="1"/>
      <protection locked="0"/>
    </xf>
    <xf numFmtId="0" fontId="4" fillId="0" borderId="42" xfId="2" applyFont="1" applyBorder="1" applyAlignment="1" applyProtection="1">
      <alignment horizontal="left" vertical="top" wrapText="1"/>
      <protection locked="0"/>
    </xf>
    <xf numFmtId="0" fontId="4" fillId="0" borderId="0" xfId="2" applyFont="1" applyBorder="1" applyAlignment="1" applyProtection="1">
      <alignment horizontal="left" vertical="top" wrapText="1"/>
      <protection locked="0"/>
    </xf>
    <xf numFmtId="0" fontId="4" fillId="0" borderId="43" xfId="2" applyFont="1" applyBorder="1" applyAlignment="1" applyProtection="1">
      <alignment horizontal="left" vertical="top" wrapText="1"/>
      <protection locked="0"/>
    </xf>
    <xf numFmtId="0" fontId="1" fillId="0" borderId="5" xfId="2" applyFont="1" applyBorder="1" applyAlignment="1" applyProtection="1">
      <alignment horizontal="center"/>
      <protection locked="0"/>
    </xf>
    <xf numFmtId="0" fontId="4" fillId="0" borderId="5" xfId="2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 shrinkToFit="1"/>
      <protection locked="0"/>
    </xf>
    <xf numFmtId="0" fontId="14" fillId="0" borderId="29" xfId="0" applyFont="1" applyBorder="1" applyAlignment="1">
      <alignment horizontal="center" vertical="top"/>
    </xf>
    <xf numFmtId="0" fontId="4" fillId="0" borderId="14" xfId="2" applyFont="1" applyBorder="1" applyAlignment="1" applyProtection="1">
      <alignment horizontal="left" vertical="top" wrapText="1"/>
      <protection locked="0"/>
    </xf>
    <xf numFmtId="0" fontId="4" fillId="0" borderId="5" xfId="2" applyFont="1" applyBorder="1" applyAlignment="1" applyProtection="1">
      <alignment horizontal="left" vertical="top" wrapText="1"/>
      <protection locked="0"/>
    </xf>
    <xf numFmtId="0" fontId="4" fillId="0" borderId="22" xfId="2" applyFont="1" applyBorder="1" applyAlignment="1" applyProtection="1">
      <alignment horizontal="left" vertical="top" wrapText="1"/>
      <protection locked="0"/>
    </xf>
    <xf numFmtId="0" fontId="2" fillId="0" borderId="28" xfId="2" applyFont="1" applyBorder="1" applyAlignment="1" applyProtection="1">
      <alignment horizontal="center" vertical="top" wrapText="1"/>
      <protection locked="0"/>
    </xf>
    <xf numFmtId="0" fontId="2" fillId="0" borderId="29" xfId="2" applyFont="1" applyBorder="1" applyAlignment="1" applyProtection="1">
      <alignment horizontal="center" vertical="top" wrapText="1"/>
      <protection locked="0"/>
    </xf>
    <xf numFmtId="0" fontId="2" fillId="0" borderId="29" xfId="2" applyFont="1" applyBorder="1" applyAlignment="1" applyProtection="1">
      <alignment horizontal="left" vertical="top" wrapText="1"/>
      <protection locked="0"/>
    </xf>
    <xf numFmtId="0" fontId="2" fillId="0" borderId="30" xfId="2" applyFont="1" applyBorder="1" applyAlignment="1" applyProtection="1">
      <alignment horizontal="left" vertical="top" wrapText="1"/>
      <protection locked="0"/>
    </xf>
    <xf numFmtId="0" fontId="2" fillId="0" borderId="42" xfId="2" applyFont="1" applyBorder="1" applyAlignment="1" applyProtection="1">
      <alignment horizontal="left" vertical="top" wrapText="1"/>
      <protection locked="0"/>
    </xf>
    <xf numFmtId="0" fontId="2" fillId="0" borderId="0" xfId="2" applyFont="1" applyBorder="1" applyAlignment="1" applyProtection="1">
      <alignment horizontal="left" vertical="top" wrapText="1"/>
      <protection locked="0"/>
    </xf>
    <xf numFmtId="0" fontId="2" fillId="0" borderId="43" xfId="2" applyFont="1" applyBorder="1" applyAlignment="1" applyProtection="1">
      <alignment horizontal="left" vertical="top" wrapText="1"/>
      <protection locked="0"/>
    </xf>
    <xf numFmtId="0" fontId="2" fillId="0" borderId="14" xfId="2" applyFont="1" applyBorder="1" applyAlignment="1" applyProtection="1">
      <alignment horizontal="left" vertical="top" wrapText="1"/>
      <protection locked="0"/>
    </xf>
    <xf numFmtId="0" fontId="2" fillId="0" borderId="5" xfId="2" applyFont="1" applyBorder="1" applyAlignment="1" applyProtection="1">
      <alignment horizontal="left" vertical="top" wrapText="1"/>
      <protection locked="0"/>
    </xf>
    <xf numFmtId="0" fontId="2" fillId="0" borderId="22" xfId="2" applyFont="1" applyBorder="1" applyAlignment="1" applyProtection="1">
      <alignment horizontal="left" vertical="top" wrapText="1"/>
      <protection locked="0"/>
    </xf>
    <xf numFmtId="0" fontId="42" fillId="0" borderId="18" xfId="0" applyFont="1" applyBorder="1" applyAlignment="1" applyProtection="1">
      <alignment horizontal="center" shrinkToFit="1"/>
    </xf>
    <xf numFmtId="0" fontId="13" fillId="0" borderId="18" xfId="0" applyFont="1" applyBorder="1" applyAlignment="1" applyProtection="1">
      <alignment horizontal="center" shrinkToFit="1"/>
      <protection hidden="1"/>
    </xf>
    <xf numFmtId="0" fontId="42" fillId="0" borderId="9" xfId="0" applyFont="1" applyBorder="1" applyAlignment="1" applyProtection="1">
      <alignment horizontal="center"/>
    </xf>
    <xf numFmtId="0" fontId="42" fillId="0" borderId="10" xfId="0" applyFont="1" applyBorder="1" applyAlignment="1" applyProtection="1">
      <alignment horizontal="center"/>
    </xf>
    <xf numFmtId="0" fontId="44" fillId="0" borderId="59" xfId="0" applyFont="1" applyFill="1" applyBorder="1" applyAlignment="1" applyProtection="1">
      <alignment horizontal="center"/>
      <protection locked="0"/>
    </xf>
    <xf numFmtId="0" fontId="44" fillId="0" borderId="58" xfId="0" applyFont="1" applyFill="1" applyBorder="1" applyAlignment="1" applyProtection="1">
      <alignment horizontal="center"/>
      <protection locked="0"/>
    </xf>
    <xf numFmtId="0" fontId="44" fillId="0" borderId="5" xfId="0" applyFont="1" applyFill="1" applyBorder="1" applyAlignment="1" applyProtection="1">
      <alignment horizontal="center"/>
      <protection locked="0"/>
    </xf>
    <xf numFmtId="0" fontId="44" fillId="0" borderId="58" xfId="0" applyFont="1" applyFill="1" applyBorder="1" applyAlignment="1" applyProtection="1">
      <protection locked="0"/>
    </xf>
    <xf numFmtId="0" fontId="0" fillId="0" borderId="58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4" fillId="0" borderId="75" xfId="0" applyFont="1" applyFill="1" applyBorder="1" applyAlignment="1" applyProtection="1">
      <alignment horizontal="center"/>
      <protection locked="0"/>
    </xf>
    <xf numFmtId="0" fontId="44" fillId="4" borderId="0" xfId="0" applyFont="1" applyFill="1" applyBorder="1" applyAlignment="1" applyProtection="1">
      <alignment horizontal="center" vertical="center"/>
    </xf>
    <xf numFmtId="0" fontId="44" fillId="4" borderId="9" xfId="0" applyFont="1" applyFill="1" applyBorder="1" applyAlignment="1" applyProtection="1">
      <alignment horizontal="center" vertical="center"/>
    </xf>
    <xf numFmtId="0" fontId="12" fillId="2" borderId="23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horizontal="center" vertical="center"/>
    </xf>
    <xf numFmtId="0" fontId="44" fillId="6" borderId="9" xfId="0" applyFont="1" applyFill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shrinkToFit="1"/>
      <protection hidden="1"/>
    </xf>
    <xf numFmtId="0" fontId="13" fillId="0" borderId="31" xfId="0" applyFont="1" applyBorder="1" applyAlignment="1" applyProtection="1">
      <alignment horizontal="center" shrinkToFit="1"/>
      <protection hidden="1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1" fontId="4" fillId="0" borderId="42" xfId="2" applyNumberFormat="1" applyFont="1" applyBorder="1" applyAlignment="1" applyProtection="1">
      <alignment horizontal="center" wrapText="1"/>
      <protection locked="0"/>
    </xf>
    <xf numFmtId="1" fontId="4" fillId="0" borderId="43" xfId="2" applyNumberFormat="1" applyFont="1" applyBorder="1" applyAlignment="1" applyProtection="1">
      <alignment horizontal="center" wrapText="1"/>
      <protection locked="0"/>
    </xf>
    <xf numFmtId="1" fontId="4" fillId="0" borderId="14" xfId="2" applyNumberFormat="1" applyFont="1" applyBorder="1" applyAlignment="1" applyProtection="1">
      <alignment horizontal="center" wrapText="1"/>
      <protection locked="0"/>
    </xf>
    <xf numFmtId="1" fontId="4" fillId="0" borderId="22" xfId="2" applyNumberFormat="1" applyFont="1" applyBorder="1" applyAlignment="1" applyProtection="1">
      <alignment horizontal="center" wrapText="1"/>
      <protection locked="0"/>
    </xf>
    <xf numFmtId="0" fontId="3" fillId="0" borderId="28" xfId="2" applyFont="1" applyBorder="1" applyAlignment="1" applyProtection="1">
      <alignment horizontal="center" vertical="top"/>
    </xf>
    <xf numFmtId="0" fontId="3" fillId="0" borderId="29" xfId="2" applyFont="1" applyBorder="1" applyAlignment="1" applyProtection="1">
      <alignment horizontal="center" vertical="top"/>
    </xf>
    <xf numFmtId="0" fontId="3" fillId="0" borderId="30" xfId="2" applyFont="1" applyBorder="1" applyAlignment="1" applyProtection="1">
      <alignment horizontal="center" vertical="top"/>
    </xf>
    <xf numFmtId="0" fontId="9" fillId="0" borderId="20" xfId="0" applyFont="1" applyBorder="1" applyAlignment="1" applyProtection="1">
      <alignment horizontal="left" shrinkToFit="1"/>
      <protection locked="0"/>
    </xf>
    <xf numFmtId="0" fontId="9" fillId="0" borderId="6" xfId="0" applyFont="1" applyBorder="1" applyAlignment="1" applyProtection="1">
      <alignment horizontal="left" shrinkToFit="1"/>
      <protection locked="0"/>
    </xf>
    <xf numFmtId="0" fontId="9" fillId="0" borderId="1" xfId="0" applyFont="1" applyBorder="1" applyAlignment="1" applyProtection="1">
      <alignment horizontal="left" shrinkToFit="1"/>
      <protection locked="0"/>
    </xf>
    <xf numFmtId="0" fontId="9" fillId="0" borderId="20" xfId="0" applyFont="1" applyBorder="1" applyAlignment="1" applyProtection="1">
      <alignment horizontal="center" shrinkToFit="1"/>
      <protection locked="0"/>
    </xf>
    <xf numFmtId="0" fontId="9" fillId="0" borderId="6" xfId="0" applyFont="1" applyBorder="1" applyAlignment="1" applyProtection="1">
      <alignment horizontal="center" shrinkToFit="1"/>
      <protection locked="0"/>
    </xf>
    <xf numFmtId="0" fontId="14" fillId="0" borderId="0" xfId="0" applyFont="1" applyBorder="1" applyAlignment="1">
      <alignment horizontal="center" vertical="top"/>
    </xf>
    <xf numFmtId="0" fontId="4" fillId="0" borderId="14" xfId="2" applyFont="1" applyBorder="1" applyAlignment="1" applyProtection="1">
      <alignment horizontal="center" shrinkToFit="1"/>
      <protection locked="0"/>
    </xf>
    <xf numFmtId="0" fontId="4" fillId="0" borderId="5" xfId="2" applyFont="1" applyBorder="1" applyAlignment="1" applyProtection="1">
      <alignment horizontal="center" shrinkToFit="1"/>
      <protection locked="0"/>
    </xf>
    <xf numFmtId="0" fontId="4" fillId="0" borderId="22" xfId="2" applyFont="1" applyBorder="1" applyAlignment="1" applyProtection="1">
      <alignment horizontal="center" shrinkToFit="1"/>
      <protection locked="0"/>
    </xf>
    <xf numFmtId="0" fontId="4" fillId="0" borderId="20" xfId="2" applyFont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center"/>
      <protection locked="0"/>
    </xf>
    <xf numFmtId="0" fontId="4" fillId="0" borderId="14" xfId="2" applyFont="1" applyBorder="1" applyAlignment="1" applyProtection="1">
      <alignment horizontal="left"/>
    </xf>
    <xf numFmtId="0" fontId="4" fillId="0" borderId="5" xfId="2" applyFont="1" applyBorder="1" applyAlignment="1" applyProtection="1">
      <alignment horizontal="left"/>
    </xf>
    <xf numFmtId="0" fontId="4" fillId="0" borderId="22" xfId="2" applyFont="1" applyBorder="1" applyAlignment="1" applyProtection="1">
      <alignment horizontal="left"/>
    </xf>
    <xf numFmtId="0" fontId="51" fillId="0" borderId="76" xfId="0" applyFont="1" applyBorder="1" applyAlignment="1">
      <alignment horizontal="center"/>
    </xf>
    <xf numFmtId="0" fontId="51" fillId="0" borderId="9" xfId="0" applyFont="1" applyBorder="1" applyAlignment="1">
      <alignment horizontal="center"/>
    </xf>
    <xf numFmtId="0" fontId="51" fillId="0" borderId="77" xfId="0" applyFont="1" applyBorder="1" applyAlignment="1">
      <alignment horizontal="center"/>
    </xf>
    <xf numFmtId="0" fontId="45" fillId="0" borderId="67" xfId="0" applyFont="1" applyBorder="1" applyAlignment="1" applyProtection="1">
      <alignment horizontal="center" vertical="center"/>
    </xf>
    <xf numFmtId="0" fontId="45" fillId="0" borderId="74" xfId="0" applyFont="1" applyBorder="1" applyAlignment="1" applyProtection="1">
      <alignment horizontal="center" vertical="center"/>
    </xf>
    <xf numFmtId="0" fontId="45" fillId="0" borderId="68" xfId="0" applyFont="1" applyBorder="1" applyAlignment="1" applyProtection="1">
      <alignment horizontal="center" vertical="center"/>
    </xf>
    <xf numFmtId="0" fontId="46" fillId="0" borderId="41" xfId="0" applyFont="1" applyBorder="1" applyAlignment="1" applyProtection="1">
      <alignment horizontal="center" vertical="center" wrapText="1"/>
    </xf>
    <xf numFmtId="0" fontId="46" fillId="0" borderId="41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 wrapText="1"/>
    </xf>
    <xf numFmtId="0" fontId="4" fillId="0" borderId="20" xfId="2" applyFont="1" applyBorder="1" applyAlignment="1" applyProtection="1">
      <alignment horizontal="left"/>
    </xf>
    <xf numFmtId="0" fontId="4" fillId="0" borderId="1" xfId="2" applyFont="1" applyBorder="1" applyAlignment="1" applyProtection="1">
      <alignment horizontal="left"/>
    </xf>
    <xf numFmtId="0" fontId="4" fillId="0" borderId="6" xfId="2" applyFont="1" applyBorder="1" applyAlignment="1" applyProtection="1">
      <alignment horizontal="left"/>
    </xf>
    <xf numFmtId="0" fontId="4" fillId="0" borderId="67" xfId="2" applyFont="1" applyBorder="1" applyAlignment="1" applyProtection="1">
      <alignment horizontal="center"/>
    </xf>
    <xf numFmtId="0" fontId="4" fillId="0" borderId="68" xfId="2" applyFont="1" applyBorder="1" applyAlignment="1" applyProtection="1">
      <alignment horizontal="center"/>
    </xf>
    <xf numFmtId="0" fontId="4" fillId="0" borderId="69" xfId="2" applyFont="1" applyBorder="1" applyAlignment="1" applyProtection="1">
      <alignment horizontal="center"/>
    </xf>
    <xf numFmtId="0" fontId="4" fillId="0" borderId="14" xfId="2" applyFont="1" applyBorder="1" applyAlignment="1" applyProtection="1">
      <alignment horizontal="center"/>
      <protection locked="0"/>
    </xf>
    <xf numFmtId="0" fontId="4" fillId="0" borderId="22" xfId="2" applyFont="1" applyBorder="1" applyAlignment="1" applyProtection="1">
      <alignment horizontal="center"/>
      <protection locked="0"/>
    </xf>
    <xf numFmtId="0" fontId="4" fillId="0" borderId="71" xfId="2" applyFont="1" applyBorder="1" applyAlignment="1" applyProtection="1">
      <alignment horizontal="left"/>
    </xf>
    <xf numFmtId="0" fontId="4" fillId="0" borderId="72" xfId="2" applyFont="1" applyBorder="1" applyAlignment="1" applyProtection="1">
      <alignment horizontal="left"/>
    </xf>
    <xf numFmtId="0" fontId="4" fillId="0" borderId="73" xfId="2" applyFont="1" applyBorder="1" applyAlignment="1" applyProtection="1">
      <alignment horizontal="left"/>
    </xf>
    <xf numFmtId="0" fontId="4" fillId="0" borderId="42" xfId="2" applyFont="1" applyBorder="1" applyAlignment="1" applyProtection="1">
      <alignment horizontal="center" wrapText="1"/>
      <protection locked="0"/>
    </xf>
    <xf numFmtId="0" fontId="4" fillId="0" borderId="43" xfId="2" applyFont="1" applyBorder="1" applyAlignment="1" applyProtection="1">
      <alignment horizontal="center" wrapText="1"/>
      <protection locked="0"/>
    </xf>
    <xf numFmtId="0" fontId="4" fillId="0" borderId="14" xfId="2" applyFont="1" applyBorder="1" applyAlignment="1" applyProtection="1">
      <alignment horizontal="center" wrapText="1"/>
      <protection locked="0"/>
    </xf>
    <xf numFmtId="0" fontId="4" fillId="0" borderId="22" xfId="2" applyFont="1" applyBorder="1" applyAlignment="1" applyProtection="1">
      <alignment horizontal="center" wrapText="1"/>
      <protection locked="0"/>
    </xf>
    <xf numFmtId="0" fontId="44" fillId="0" borderId="61" xfId="0" applyFont="1" applyFill="1" applyBorder="1" applyAlignment="1" applyProtection="1">
      <alignment horizontal="center"/>
      <protection locked="0"/>
    </xf>
    <xf numFmtId="0" fontId="44" fillId="0" borderId="0" xfId="0" applyFont="1" applyFill="1" applyBorder="1" applyAlignment="1" applyProtection="1">
      <alignment horizontal="center"/>
      <protection locked="0"/>
    </xf>
    <xf numFmtId="0" fontId="4" fillId="0" borderId="14" xfId="2" applyFont="1" applyBorder="1" applyAlignment="1" applyProtection="1">
      <alignment horizontal="left" shrinkToFit="1"/>
      <protection locked="0"/>
    </xf>
    <xf numFmtId="0" fontId="4" fillId="0" borderId="5" xfId="2" applyFont="1" applyBorder="1" applyAlignment="1" applyProtection="1">
      <alignment horizontal="left" shrinkToFit="1"/>
      <protection locked="0"/>
    </xf>
    <xf numFmtId="0" fontId="4" fillId="0" borderId="22" xfId="2" applyFont="1" applyBorder="1" applyAlignment="1" applyProtection="1">
      <alignment horizontal="left" shrinkToFit="1"/>
      <protection locked="0"/>
    </xf>
    <xf numFmtId="0" fontId="4" fillId="0" borderId="42" xfId="2" applyFont="1" applyBorder="1" applyAlignment="1" applyProtection="1">
      <alignment horizontal="left" shrinkToFit="1"/>
      <protection locked="0"/>
    </xf>
    <xf numFmtId="1" fontId="4" fillId="0" borderId="42" xfId="2" applyNumberFormat="1" applyFont="1" applyBorder="1" applyAlignment="1" applyProtection="1">
      <alignment horizontal="center"/>
      <protection locked="0"/>
    </xf>
    <xf numFmtId="1" fontId="4" fillId="0" borderId="43" xfId="2" applyNumberFormat="1" applyFont="1" applyBorder="1" applyAlignment="1" applyProtection="1">
      <alignment horizontal="center"/>
      <protection locked="0"/>
    </xf>
    <xf numFmtId="1" fontId="4" fillId="0" borderId="14" xfId="2" applyNumberFormat="1" applyFont="1" applyBorder="1" applyAlignment="1" applyProtection="1">
      <alignment horizontal="center"/>
      <protection locked="0"/>
    </xf>
    <xf numFmtId="1" fontId="4" fillId="0" borderId="22" xfId="2" applyNumberFormat="1" applyFont="1" applyBorder="1" applyAlignment="1" applyProtection="1">
      <alignment horizontal="center"/>
      <protection locked="0"/>
    </xf>
    <xf numFmtId="0" fontId="45" fillId="0" borderId="20" xfId="2" applyFont="1" applyBorder="1" applyAlignment="1" applyProtection="1">
      <alignment horizontal="left" vertical="center"/>
    </xf>
    <xf numFmtId="0" fontId="45" fillId="0" borderId="6" xfId="2" applyFont="1" applyBorder="1" applyAlignment="1" applyProtection="1">
      <alignment horizontal="left" vertical="center"/>
    </xf>
    <xf numFmtId="0" fontId="46" fillId="0" borderId="6" xfId="2" applyFont="1" applyBorder="1" applyAlignment="1" applyProtection="1">
      <alignment horizontal="left" vertical="top" shrinkToFit="1"/>
      <protection locked="0"/>
    </xf>
    <xf numFmtId="0" fontId="46" fillId="0" borderId="1" xfId="2" applyFont="1" applyBorder="1" applyAlignment="1" applyProtection="1">
      <alignment horizontal="left" vertical="top" shrinkToFit="1"/>
      <protection locked="0"/>
    </xf>
    <xf numFmtId="0" fontId="45" fillId="0" borderId="42" xfId="2" applyFont="1" applyBorder="1" applyAlignment="1" applyProtection="1">
      <alignment horizontal="center"/>
    </xf>
    <xf numFmtId="0" fontId="45" fillId="0" borderId="0" xfId="2" applyFont="1" applyBorder="1" applyAlignment="1" applyProtection="1">
      <alignment horizontal="center"/>
    </xf>
    <xf numFmtId="0" fontId="45" fillId="0" borderId="43" xfId="2" applyFont="1" applyBorder="1" applyAlignment="1" applyProtection="1">
      <alignment horizontal="center"/>
    </xf>
    <xf numFmtId="0" fontId="46" fillId="0" borderId="28" xfId="2" applyFont="1" applyBorder="1" applyAlignment="1">
      <alignment horizontal="center" wrapText="1"/>
    </xf>
    <xf numFmtId="0" fontId="46" fillId="0" borderId="29" xfId="2" applyFont="1" applyBorder="1" applyAlignment="1">
      <alignment horizontal="center" wrapText="1"/>
    </xf>
    <xf numFmtId="0" fontId="46" fillId="0" borderId="42" xfId="2" applyFont="1" applyBorder="1" applyAlignment="1">
      <alignment horizontal="center" wrapText="1"/>
    </xf>
    <xf numFmtId="0" fontId="46" fillId="0" borderId="0" xfId="2" applyFont="1" applyBorder="1" applyAlignment="1">
      <alignment horizontal="center" wrapText="1"/>
    </xf>
    <xf numFmtId="0" fontId="4" fillId="0" borderId="29" xfId="2" applyFont="1" applyBorder="1" applyAlignment="1">
      <alignment horizontal="center" wrapText="1"/>
    </xf>
    <xf numFmtId="0" fontId="4" fillId="0" borderId="0" xfId="2" applyFont="1" applyBorder="1" applyAlignment="1">
      <alignment horizontal="center" wrapText="1"/>
    </xf>
    <xf numFmtId="0" fontId="47" fillId="0" borderId="28" xfId="2" applyFont="1" applyBorder="1" applyAlignment="1">
      <alignment horizontal="center" vertical="center" wrapText="1"/>
    </xf>
    <xf numFmtId="0" fontId="47" fillId="0" borderId="30" xfId="2" applyFont="1" applyBorder="1" applyAlignment="1">
      <alignment horizontal="center" vertical="center" wrapText="1"/>
    </xf>
    <xf numFmtId="0" fontId="47" fillId="0" borderId="42" xfId="2" applyFont="1" applyBorder="1" applyAlignment="1">
      <alignment horizontal="center" vertical="center" wrapText="1"/>
    </xf>
    <xf numFmtId="0" fontId="47" fillId="0" borderId="43" xfId="2" applyFont="1" applyBorder="1" applyAlignment="1">
      <alignment horizontal="center" vertical="center" wrapText="1"/>
    </xf>
    <xf numFmtId="0" fontId="46" fillId="0" borderId="28" xfId="2" applyFont="1" applyBorder="1" applyAlignment="1">
      <alignment horizontal="center" vertical="center" wrapText="1"/>
    </xf>
    <xf numFmtId="0" fontId="46" fillId="0" borderId="29" xfId="2" applyFont="1" applyBorder="1" applyAlignment="1">
      <alignment horizontal="center" vertical="center" wrapText="1"/>
    </xf>
    <xf numFmtId="0" fontId="46" fillId="0" borderId="42" xfId="2" applyFont="1" applyBorder="1" applyAlignment="1">
      <alignment horizontal="center" vertical="center" wrapText="1"/>
    </xf>
    <xf numFmtId="0" fontId="46" fillId="0" borderId="0" xfId="2" applyFont="1" applyBorder="1" applyAlignment="1">
      <alignment horizontal="center" vertical="center" wrapText="1"/>
    </xf>
    <xf numFmtId="0" fontId="4" fillId="0" borderId="28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4" fillId="0" borderId="42" xfId="2" applyFont="1" applyBorder="1" applyAlignment="1">
      <alignment horizontal="center" vertical="center"/>
    </xf>
    <xf numFmtId="0" fontId="4" fillId="0" borderId="43" xfId="2" applyFont="1" applyBorder="1" applyAlignment="1">
      <alignment horizontal="center" vertical="center"/>
    </xf>
    <xf numFmtId="0" fontId="4" fillId="0" borderId="0" xfId="2" applyFont="1" applyBorder="1" applyAlignment="1">
      <alignment horizontal="center"/>
    </xf>
    <xf numFmtId="168" fontId="4" fillId="0" borderId="0" xfId="2" applyNumberFormat="1" applyFont="1" applyBorder="1" applyAlignment="1" applyProtection="1">
      <alignment horizontal="center" wrapText="1"/>
      <protection locked="0"/>
    </xf>
    <xf numFmtId="168" fontId="4" fillId="0" borderId="43" xfId="2" applyNumberFormat="1" applyFont="1" applyBorder="1" applyAlignment="1" applyProtection="1">
      <alignment horizontal="center" wrapText="1"/>
      <protection locked="0"/>
    </xf>
    <xf numFmtId="168" fontId="4" fillId="0" borderId="5" xfId="2" applyNumberFormat="1" applyFont="1" applyBorder="1" applyAlignment="1" applyProtection="1">
      <alignment horizontal="center" wrapText="1"/>
      <protection locked="0"/>
    </xf>
    <xf numFmtId="168" fontId="4" fillId="0" borderId="22" xfId="2" applyNumberFormat="1" applyFont="1" applyBorder="1" applyAlignment="1" applyProtection="1">
      <alignment horizontal="center" wrapText="1"/>
      <protection locked="0"/>
    </xf>
    <xf numFmtId="0" fontId="50" fillId="0" borderId="14" xfId="2" applyFont="1" applyBorder="1" applyAlignment="1" applyProtection="1">
      <alignment horizontal="center" vertical="center" wrapText="1"/>
      <protection locked="0"/>
    </xf>
    <xf numFmtId="0" fontId="50" fillId="0" borderId="22" xfId="2" applyFont="1" applyBorder="1" applyAlignment="1" applyProtection="1">
      <alignment horizontal="center" vertical="center" wrapText="1"/>
      <protection locked="0"/>
    </xf>
    <xf numFmtId="0" fontId="50" fillId="0" borderId="5" xfId="2" applyFont="1" applyBorder="1" applyAlignment="1" applyProtection="1">
      <alignment horizontal="center" vertical="center" wrapText="1"/>
      <protection locked="0"/>
    </xf>
    <xf numFmtId="0" fontId="46" fillId="0" borderId="14" xfId="2" applyFont="1" applyBorder="1" applyAlignment="1" applyProtection="1">
      <alignment horizontal="center" vertical="center" wrapText="1"/>
      <protection locked="0"/>
    </xf>
    <xf numFmtId="0" fontId="46" fillId="0" borderId="5" xfId="2" applyFont="1" applyBorder="1" applyAlignment="1" applyProtection="1">
      <alignment horizontal="center" vertical="center" wrapText="1"/>
      <protection locked="0"/>
    </xf>
    <xf numFmtId="0" fontId="46" fillId="0" borderId="22" xfId="2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horizontal="center"/>
    </xf>
    <xf numFmtId="0" fontId="25" fillId="0" borderId="44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8" fillId="0" borderId="6" xfId="0" applyFont="1" applyBorder="1" applyAlignment="1">
      <alignment horizontal="right" vertical="top"/>
    </xf>
    <xf numFmtId="0" fontId="22" fillId="0" borderId="42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43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22" fillId="0" borderId="2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top"/>
    </xf>
    <xf numFmtId="0" fontId="25" fillId="0" borderId="46" xfId="0" applyFont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48" xfId="0" applyFont="1" applyBorder="1" applyAlignment="1" applyProtection="1">
      <alignment horizontal="center" vertical="center" wrapText="1"/>
    </xf>
    <xf numFmtId="0" fontId="25" fillId="0" borderId="49" xfId="0" applyFont="1" applyBorder="1" applyAlignment="1" applyProtection="1">
      <alignment horizontal="center" vertical="center" wrapText="1"/>
    </xf>
    <xf numFmtId="0" fontId="25" fillId="0" borderId="50" xfId="0" applyFont="1" applyBorder="1" applyAlignment="1" applyProtection="1">
      <alignment horizontal="center" vertical="center" wrapText="1"/>
    </xf>
    <xf numFmtId="0" fontId="25" fillId="0" borderId="51" xfId="0" applyFont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</xf>
    <xf numFmtId="0" fontId="9" fillId="0" borderId="36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left"/>
      <protection locked="0"/>
    </xf>
    <xf numFmtId="0" fontId="22" fillId="0" borderId="13" xfId="0" applyFont="1" applyBorder="1" applyAlignment="1" applyProtection="1">
      <alignment horizontal="left"/>
      <protection locked="0"/>
    </xf>
    <xf numFmtId="0" fontId="9" fillId="0" borderId="15" xfId="0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22" fillId="0" borderId="20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" xfId="0" applyFont="1" applyBorder="1" applyAlignment="1" applyProtection="1">
      <alignment horizontal="center"/>
    </xf>
    <xf numFmtId="0" fontId="20" fillId="5" borderId="21" xfId="0" applyFont="1" applyFill="1" applyBorder="1" applyAlignment="1" applyProtection="1">
      <alignment horizontal="center" vertical="center"/>
    </xf>
    <xf numFmtId="0" fontId="20" fillId="5" borderId="18" xfId="0" applyFont="1" applyFill="1" applyBorder="1" applyAlignment="1" applyProtection="1">
      <alignment horizontal="center" vertical="center"/>
    </xf>
    <xf numFmtId="0" fontId="20" fillId="5" borderId="1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/>
    </xf>
    <xf numFmtId="0" fontId="22" fillId="0" borderId="18" xfId="0" applyFont="1" applyBorder="1" applyAlignment="1" applyProtection="1">
      <alignment horizontal="center"/>
    </xf>
    <xf numFmtId="0" fontId="22" fillId="0" borderId="19" xfId="0" applyFont="1" applyBorder="1" applyAlignment="1" applyProtection="1">
      <alignment horizontal="center"/>
    </xf>
    <xf numFmtId="0" fontId="9" fillId="0" borderId="39" xfId="0" applyFont="1" applyBorder="1" applyAlignment="1" applyProtection="1">
      <alignment horizontal="center"/>
    </xf>
    <xf numFmtId="0" fontId="18" fillId="0" borderId="37" xfId="0" applyFont="1" applyBorder="1" applyAlignment="1" applyProtection="1">
      <alignment horizontal="center" vertical="center" wrapText="1" shrinkToFit="1"/>
    </xf>
    <xf numFmtId="0" fontId="18" fillId="0" borderId="29" xfId="0" applyFont="1" applyBorder="1" applyAlignment="1" applyProtection="1">
      <alignment wrapText="1"/>
    </xf>
    <xf numFmtId="0" fontId="18" fillId="0" borderId="30" xfId="0" applyFont="1" applyBorder="1" applyAlignment="1" applyProtection="1">
      <alignment wrapText="1"/>
    </xf>
    <xf numFmtId="0" fontId="22" fillId="0" borderId="28" xfId="0" applyFont="1" applyBorder="1" applyAlignment="1" applyProtection="1">
      <alignment horizontal="center"/>
    </xf>
    <xf numFmtId="0" fontId="22" fillId="0" borderId="29" xfId="0" applyFont="1" applyBorder="1" applyAlignment="1" applyProtection="1">
      <alignment horizontal="center"/>
    </xf>
    <xf numFmtId="0" fontId="22" fillId="0" borderId="30" xfId="0" applyFont="1" applyBorder="1" applyAlignment="1" applyProtection="1">
      <alignment horizontal="center"/>
    </xf>
    <xf numFmtId="0" fontId="9" fillId="0" borderId="28" xfId="0" applyFont="1" applyBorder="1" applyAlignment="1" applyProtection="1">
      <alignment horizontal="center"/>
    </xf>
    <xf numFmtId="0" fontId="9" fillId="0" borderId="29" xfId="0" applyFont="1" applyBorder="1" applyAlignment="1" applyProtection="1">
      <alignment horizontal="center"/>
    </xf>
    <xf numFmtId="0" fontId="9" fillId="0" borderId="30" xfId="0" applyFont="1" applyBorder="1" applyAlignment="1" applyProtection="1">
      <alignment horizontal="center"/>
    </xf>
    <xf numFmtId="0" fontId="9" fillId="0" borderId="33" xfId="0" applyFont="1" applyBorder="1" applyAlignment="1" applyProtection="1">
      <alignment horizontal="center"/>
    </xf>
    <xf numFmtId="0" fontId="9" fillId="0" borderId="34" xfId="0" applyFont="1" applyBorder="1" applyAlignment="1" applyProtection="1">
      <alignment horizontal="center"/>
    </xf>
    <xf numFmtId="0" fontId="19" fillId="0" borderId="2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36" fillId="4" borderId="54" xfId="0" applyNumberFormat="1" applyFont="1" applyFill="1" applyBorder="1" applyAlignment="1" applyProtection="1">
      <alignment horizontal="center" vertical="center"/>
      <protection locked="0"/>
    </xf>
    <xf numFmtId="0" fontId="36" fillId="4" borderId="4" xfId="0" applyNumberFormat="1" applyFont="1" applyFill="1" applyBorder="1" applyAlignment="1" applyProtection="1">
      <alignment horizontal="center" vertical="center"/>
      <protection locked="0"/>
    </xf>
    <xf numFmtId="0" fontId="36" fillId="4" borderId="31" xfId="0" applyNumberFormat="1" applyFont="1" applyFill="1" applyBorder="1" applyAlignment="1" applyProtection="1">
      <alignment horizontal="center" vertical="center"/>
      <protection locked="0"/>
    </xf>
    <xf numFmtId="43" fontId="13" fillId="0" borderId="25" xfId="1" applyFont="1" applyBorder="1" applyAlignment="1" applyProtection="1">
      <alignment horizontal="center" vertical="center"/>
      <protection locked="0"/>
    </xf>
    <xf numFmtId="43" fontId="13" fillId="0" borderId="26" xfId="1" applyFont="1" applyBorder="1" applyAlignment="1" applyProtection="1">
      <alignment horizontal="center" vertical="center"/>
      <protection locked="0"/>
    </xf>
    <xf numFmtId="43" fontId="13" fillId="0" borderId="55" xfId="1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 wrapText="1" shrinkToFit="1"/>
      <protection locked="0"/>
    </xf>
    <xf numFmtId="0" fontId="16" fillId="0" borderId="26" xfId="0" applyFont="1" applyBorder="1" applyAlignment="1" applyProtection="1">
      <alignment horizontal="center" vertical="center" shrinkToFit="1"/>
      <protection locked="0"/>
    </xf>
    <xf numFmtId="2" fontId="22" fillId="0" borderId="20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14" fontId="23" fillId="0" borderId="39" xfId="0" applyNumberFormat="1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 applyAlignment="1" applyProtection="1">
      <alignment horizontal="center" vertical="center"/>
      <protection locked="0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49" fontId="23" fillId="0" borderId="17" xfId="0" applyNumberFormat="1" applyFont="1" applyFill="1" applyBorder="1" applyAlignment="1">
      <alignment horizontal="center" vertical="center"/>
    </xf>
    <xf numFmtId="49" fontId="23" fillId="0" borderId="19" xfId="0" applyNumberFormat="1" applyFont="1" applyFill="1" applyBorder="1" applyAlignment="1">
      <alignment horizontal="center" vertical="center"/>
    </xf>
    <xf numFmtId="2" fontId="23" fillId="0" borderId="20" xfId="0" applyNumberFormat="1" applyFont="1" applyFill="1" applyBorder="1" applyAlignment="1">
      <alignment horizontal="center" vertical="center"/>
    </xf>
    <xf numFmtId="2" fontId="23" fillId="0" borderId="6" xfId="0" applyNumberFormat="1" applyFont="1" applyFill="1" applyBorder="1" applyAlignment="1">
      <alignment horizontal="center" vertical="center"/>
    </xf>
    <xf numFmtId="165" fontId="23" fillId="0" borderId="20" xfId="0" applyNumberFormat="1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3" fillId="0" borderId="20" xfId="0" applyNumberFormat="1" applyFont="1" applyFill="1" applyBorder="1" applyAlignment="1">
      <alignment horizontal="center" vertical="center"/>
    </xf>
    <xf numFmtId="49" fontId="23" fillId="0" borderId="6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14" fontId="23" fillId="0" borderId="40" xfId="0" applyNumberFormat="1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36" fillId="0" borderId="20" xfId="0" applyNumberFormat="1" applyFont="1" applyBorder="1" applyAlignment="1" applyProtection="1">
      <alignment horizontal="center" vertical="center" shrinkToFit="1"/>
      <protection locked="0"/>
    </xf>
    <xf numFmtId="0" fontId="36" fillId="0" borderId="6" xfId="0" applyNumberFormat="1" applyFont="1" applyBorder="1" applyAlignment="1" applyProtection="1">
      <alignment horizontal="center" vertical="center" shrinkToFit="1"/>
      <protection locked="0"/>
    </xf>
    <xf numFmtId="0" fontId="36" fillId="0" borderId="1" xfId="0" applyNumberFormat="1" applyFont="1" applyBorder="1" applyAlignment="1" applyProtection="1">
      <alignment horizontal="center" vertical="center" shrinkToFit="1"/>
      <protection locked="0"/>
    </xf>
    <xf numFmtId="0" fontId="36" fillId="0" borderId="20" xfId="0" applyFont="1" applyBorder="1" applyAlignment="1" applyProtection="1">
      <alignment horizontal="center" vertical="center" shrinkToFit="1"/>
      <protection locked="0"/>
    </xf>
    <xf numFmtId="0" fontId="36" fillId="0" borderId="6" xfId="0" applyFont="1" applyBorder="1" applyAlignment="1" applyProtection="1">
      <alignment horizontal="center" vertical="center" shrinkToFit="1"/>
      <protection locked="0"/>
    </xf>
    <xf numFmtId="0" fontId="36" fillId="0" borderId="1" xfId="0" applyFont="1" applyBorder="1" applyAlignment="1" applyProtection="1">
      <alignment horizontal="center" vertical="center" shrinkToFit="1"/>
      <protection locked="0"/>
    </xf>
    <xf numFmtId="1" fontId="22" fillId="0" borderId="20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1" fontId="22" fillId="0" borderId="14" xfId="0" applyNumberFormat="1" applyFont="1" applyFill="1" applyBorder="1" applyAlignment="1">
      <alignment horizontal="center" vertical="center"/>
    </xf>
    <xf numFmtId="1" fontId="22" fillId="0" borderId="5" xfId="0" applyNumberFormat="1" applyFont="1" applyFill="1" applyBorder="1" applyAlignment="1">
      <alignment horizontal="center" vertical="center"/>
    </xf>
    <xf numFmtId="1" fontId="22" fillId="0" borderId="22" xfId="0" applyNumberFormat="1" applyFont="1" applyFill="1" applyBorder="1" applyAlignment="1">
      <alignment horizontal="center" vertical="center"/>
    </xf>
    <xf numFmtId="1" fontId="22" fillId="0" borderId="40" xfId="0" applyNumberFormat="1" applyFont="1" applyFill="1" applyBorder="1" applyAlignment="1">
      <alignment horizontal="center" vertical="center"/>
    </xf>
    <xf numFmtId="1" fontId="22" fillId="0" borderId="41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right"/>
    </xf>
    <xf numFmtId="0" fontId="22" fillId="0" borderId="18" xfId="0" applyFont="1" applyBorder="1" applyAlignment="1" applyProtection="1">
      <alignment horizontal="left"/>
      <protection locked="0"/>
    </xf>
    <xf numFmtId="0" fontId="22" fillId="0" borderId="36" xfId="0" applyFont="1" applyBorder="1" applyAlignment="1" applyProtection="1">
      <alignment horizontal="left"/>
      <protection locked="0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49"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</font>
      <fill>
        <gradientFill type="path" left="0.5" right="0.5" top="0.5" bottom="0.5">
          <stop position="0">
            <color theme="0"/>
          </stop>
          <stop position="1">
            <color rgb="FFFF6D6D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theme="0"/>
          </stop>
          <stop position="1">
            <color rgb="FFFF6D6D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</font>
      <fill>
        <patternFill>
          <bgColor rgb="FFFF979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99"/>
      <color rgb="FF008000"/>
      <color rgb="FFFF9797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#REF!" lockText="1"/>
</file>

<file path=xl/ctrlProps/ctrlProp4.xml><?xml version="1.0" encoding="utf-8"?>
<formControlPr xmlns="http://schemas.microsoft.com/office/spreadsheetml/2009/9/main" objectType="CheckBox" fmlaLink="#REF!" lockText="1"/>
</file>

<file path=xl/ctrlProps/ctrlProp5.xml><?xml version="1.0" encoding="utf-8"?>
<formControlPr xmlns="http://schemas.microsoft.com/office/spreadsheetml/2009/9/main" objectType="CheckBox" fmlaLink="#REF!" lockText="1"/>
</file>

<file path=xl/ctrlProps/ctrlProp6.xml><?xml version="1.0" encoding="utf-8"?>
<formControlPr xmlns="http://schemas.microsoft.com/office/spreadsheetml/2009/9/main" objectType="CheckBox" fmlaLink="#REF!" lockText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180975</xdr:colOff>
      <xdr:row>20</xdr:row>
      <xdr:rowOff>152400</xdr:rowOff>
    </xdr:from>
    <xdr:to>
      <xdr:col>42</xdr:col>
      <xdr:colOff>180975</xdr:colOff>
      <xdr:row>21</xdr:row>
      <xdr:rowOff>190500</xdr:rowOff>
    </xdr:to>
    <xdr:grpSp>
      <xdr:nvGrpSpPr>
        <xdr:cNvPr id="2479" name="Group 60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GrpSpPr>
          <a:grpSpLocks/>
        </xdr:cNvGrpSpPr>
      </xdr:nvGrpSpPr>
      <xdr:grpSpPr bwMode="auto">
        <a:xfrm>
          <a:off x="8886825" y="4362450"/>
          <a:ext cx="152400" cy="285750"/>
          <a:chOff x="1120" y="677"/>
          <a:chExt cx="25" cy="41"/>
        </a:xfrm>
      </xdr:grpSpPr>
      <xdr:sp macro="" textlink="">
        <xdr:nvSpPr>
          <xdr:cNvPr id="2525" name="Line 32">
            <a:extLst>
              <a:ext uri="{FF2B5EF4-FFF2-40B4-BE49-F238E27FC236}">
                <a16:creationId xmlns:a16="http://schemas.microsoft.com/office/drawing/2014/main" id="{00000000-0008-0000-0000-0000DD090000}"/>
              </a:ext>
            </a:extLst>
          </xdr:cNvPr>
          <xdr:cNvSpPr>
            <a:spLocks noChangeShapeType="1"/>
          </xdr:cNvSpPr>
        </xdr:nvSpPr>
        <xdr:spPr bwMode="auto">
          <a:xfrm>
            <a:off x="1145" y="678"/>
            <a:ext cx="0" cy="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6" name="Freeform 33">
            <a:extLst>
              <a:ext uri="{FF2B5EF4-FFF2-40B4-BE49-F238E27FC236}">
                <a16:creationId xmlns:a16="http://schemas.microsoft.com/office/drawing/2014/main" id="{00000000-0008-0000-0000-0000DE090000}"/>
              </a:ext>
            </a:extLst>
          </xdr:cNvPr>
          <xdr:cNvSpPr>
            <a:spLocks/>
          </xdr:cNvSpPr>
        </xdr:nvSpPr>
        <xdr:spPr bwMode="auto">
          <a:xfrm>
            <a:off x="1120" y="677"/>
            <a:ext cx="25" cy="5"/>
          </a:xfrm>
          <a:custGeom>
            <a:avLst/>
            <a:gdLst>
              <a:gd name="T0" fmla="*/ 0 w 22"/>
              <a:gd name="T1" fmla="*/ 0 h 1"/>
              <a:gd name="T2" fmla="*/ 25 w 22"/>
              <a:gd name="T3" fmla="*/ 0 h 1"/>
              <a:gd name="T4" fmla="*/ 0 60000 65536"/>
              <a:gd name="T5" fmla="*/ 0 60000 65536"/>
              <a:gd name="T6" fmla="*/ 0 w 22"/>
              <a:gd name="T7" fmla="*/ 0 h 1"/>
              <a:gd name="T8" fmla="*/ 22 w 22"/>
              <a:gd name="T9" fmla="*/ 1 h 1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T6" t="T7" r="T8" b="T9"/>
            <a:pathLst>
              <a:path w="22" h="1">
                <a:moveTo>
                  <a:pt x="0" y="0"/>
                </a:moveTo>
                <a:lnTo>
                  <a:pt x="22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41</xdr:col>
      <xdr:colOff>180975</xdr:colOff>
      <xdr:row>8</xdr:row>
      <xdr:rowOff>142875</xdr:rowOff>
    </xdr:from>
    <xdr:to>
      <xdr:col>44</xdr:col>
      <xdr:colOff>85725</xdr:colOff>
      <xdr:row>9</xdr:row>
      <xdr:rowOff>133350</xdr:rowOff>
    </xdr:to>
    <xdr:grpSp>
      <xdr:nvGrpSpPr>
        <xdr:cNvPr id="2481" name="Group 82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GrpSpPr>
          <a:grpSpLocks/>
        </xdr:cNvGrpSpPr>
      </xdr:nvGrpSpPr>
      <xdr:grpSpPr bwMode="auto">
        <a:xfrm>
          <a:off x="8886825" y="1371600"/>
          <a:ext cx="790575" cy="190500"/>
          <a:chOff x="878" y="193"/>
          <a:chExt cx="22" cy="24"/>
        </a:xfrm>
      </xdr:grpSpPr>
      <xdr:sp macro="" textlink="">
        <xdr:nvSpPr>
          <xdr:cNvPr id="2521" name="Line 83">
            <a:extLst>
              <a:ext uri="{FF2B5EF4-FFF2-40B4-BE49-F238E27FC236}">
                <a16:creationId xmlns:a16="http://schemas.microsoft.com/office/drawing/2014/main" id="{00000000-0008-0000-0000-0000D9090000}"/>
              </a:ext>
            </a:extLst>
          </xdr:cNvPr>
          <xdr:cNvSpPr>
            <a:spLocks noChangeShapeType="1"/>
          </xdr:cNvSpPr>
        </xdr:nvSpPr>
        <xdr:spPr bwMode="auto">
          <a:xfrm>
            <a:off x="900" y="193"/>
            <a:ext cx="0" cy="2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2" name="Freeform 84">
            <a:extLst>
              <a:ext uri="{FF2B5EF4-FFF2-40B4-BE49-F238E27FC236}">
                <a16:creationId xmlns:a16="http://schemas.microsoft.com/office/drawing/2014/main" id="{00000000-0008-0000-0000-0000DA090000}"/>
              </a:ext>
            </a:extLst>
          </xdr:cNvPr>
          <xdr:cNvSpPr>
            <a:spLocks/>
          </xdr:cNvSpPr>
        </xdr:nvSpPr>
        <xdr:spPr bwMode="auto">
          <a:xfrm>
            <a:off x="878" y="193"/>
            <a:ext cx="22" cy="1"/>
          </a:xfrm>
          <a:custGeom>
            <a:avLst/>
            <a:gdLst>
              <a:gd name="T0" fmla="*/ 0 w 22"/>
              <a:gd name="T1" fmla="*/ 0 h 1"/>
              <a:gd name="T2" fmla="*/ 22 w 22"/>
              <a:gd name="T3" fmla="*/ 0 h 1"/>
              <a:gd name="T4" fmla="*/ 0 60000 65536"/>
              <a:gd name="T5" fmla="*/ 0 60000 65536"/>
              <a:gd name="T6" fmla="*/ 0 w 22"/>
              <a:gd name="T7" fmla="*/ 0 h 1"/>
              <a:gd name="T8" fmla="*/ 22 w 22"/>
              <a:gd name="T9" fmla="*/ 1 h 1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T6" t="T7" r="T8" b="T9"/>
            <a:pathLst>
              <a:path w="22" h="1">
                <a:moveTo>
                  <a:pt x="0" y="0"/>
                </a:moveTo>
                <a:lnTo>
                  <a:pt x="22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16543</xdr:colOff>
      <xdr:row>9</xdr:row>
      <xdr:rowOff>248151</xdr:rowOff>
    </xdr:from>
    <xdr:to>
      <xdr:col>23</xdr:col>
      <xdr:colOff>83218</xdr:colOff>
      <xdr:row>13</xdr:row>
      <xdr:rowOff>248151</xdr:rowOff>
    </xdr:to>
    <xdr:grpSp>
      <xdr:nvGrpSpPr>
        <xdr:cNvPr id="2483" name="Group 163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GrpSpPr>
          <a:grpSpLocks/>
        </xdr:cNvGrpSpPr>
      </xdr:nvGrpSpPr>
      <xdr:grpSpPr bwMode="auto">
        <a:xfrm>
          <a:off x="4188493" y="1676901"/>
          <a:ext cx="1266825" cy="990600"/>
          <a:chOff x="392" y="191"/>
          <a:chExt cx="133" cy="104"/>
        </a:xfrm>
      </xdr:grpSpPr>
      <xdr:sp macro="" textlink="">
        <xdr:nvSpPr>
          <xdr:cNvPr id="2163" name="Rectangle 115">
            <a:extLst>
              <a:ext uri="{FF2B5EF4-FFF2-40B4-BE49-F238E27FC236}">
                <a16:creationId xmlns:a16="http://schemas.microsoft.com/office/drawing/2014/main" id="{00000000-0008-0000-0000-00007308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91"/>
            <a:ext cx="27" cy="24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27432" anchor="ctr" upright="1"/>
          <a:lstStyle/>
          <a:p>
            <a:pPr algn="ctr" rtl="0">
              <a:defRPr sz="1000"/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+</a:t>
            </a:r>
          </a:p>
        </xdr:txBody>
      </xdr:sp>
      <xdr:sp macro="" textlink="">
        <xdr:nvSpPr>
          <xdr:cNvPr id="2164" name="Rectangle 116">
            <a:extLst>
              <a:ext uri="{FF2B5EF4-FFF2-40B4-BE49-F238E27FC236}">
                <a16:creationId xmlns:a16="http://schemas.microsoft.com/office/drawing/2014/main" id="{00000000-0008-0000-0000-000074080000}"/>
              </a:ext>
            </a:extLst>
          </xdr:cNvPr>
          <xdr:cNvSpPr>
            <a:spLocks noChangeArrowheads="1"/>
          </xdr:cNvSpPr>
        </xdr:nvSpPr>
        <xdr:spPr bwMode="auto">
          <a:xfrm>
            <a:off x="497" y="192"/>
            <a:ext cx="27" cy="24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27432" anchor="ctr" upright="1"/>
          <a:lstStyle/>
          <a:p>
            <a:pPr algn="ctr" rtl="0">
              <a:defRPr sz="1000"/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+</a:t>
            </a:r>
          </a:p>
        </xdr:txBody>
      </xdr:sp>
      <xdr:grpSp>
        <xdr:nvGrpSpPr>
          <xdr:cNvPr id="2510" name="Group 156">
            <a:extLst>
              <a:ext uri="{FF2B5EF4-FFF2-40B4-BE49-F238E27FC236}">
                <a16:creationId xmlns:a16="http://schemas.microsoft.com/office/drawing/2014/main" id="{00000000-0008-0000-0000-0000CE090000}"/>
              </a:ext>
            </a:extLst>
          </xdr:cNvPr>
          <xdr:cNvGrpSpPr>
            <a:grpSpLocks/>
          </xdr:cNvGrpSpPr>
        </xdr:nvGrpSpPr>
        <xdr:grpSpPr bwMode="auto">
          <a:xfrm>
            <a:off x="392" y="218"/>
            <a:ext cx="132" cy="25"/>
            <a:chOff x="408" y="207"/>
            <a:chExt cx="132" cy="25"/>
          </a:xfrm>
        </xdr:grpSpPr>
        <xdr:sp macro="" textlink="">
          <xdr:nvSpPr>
            <xdr:cNvPr id="2176" name="Rectangle 128">
              <a:extLst>
                <a:ext uri="{FF2B5EF4-FFF2-40B4-BE49-F238E27FC236}">
                  <a16:creationId xmlns:a16="http://schemas.microsoft.com/office/drawing/2014/main" id="{00000000-0008-0000-0000-00008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8" y="207"/>
              <a:ext cx="27" cy="24"/>
            </a:xfrm>
            <a:prstGeom prst="rect">
              <a:avLst/>
            </a:prstGeom>
            <a:solidFill>
              <a:srgbClr val="FFFFFF">
                <a:alpha val="0"/>
              </a:srgbClr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sp macro="" textlink="">
          <xdr:nvSpPr>
            <xdr:cNvPr id="2177" name="Rectangle 129">
              <a:extLs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3" y="208"/>
              <a:ext cx="27" cy="24"/>
            </a:xfrm>
            <a:prstGeom prst="rect">
              <a:avLst/>
            </a:prstGeom>
            <a:solidFill>
              <a:srgbClr val="FFFFFF">
                <a:alpha val="0"/>
              </a:srgbClr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</xdr:grpSp>
      <xdr:grpSp>
        <xdr:nvGrpSpPr>
          <xdr:cNvPr id="2511" name="Group 157">
            <a:extLst>
              <a:ext uri="{FF2B5EF4-FFF2-40B4-BE49-F238E27FC236}">
                <a16:creationId xmlns:a16="http://schemas.microsoft.com/office/drawing/2014/main" id="{00000000-0008-0000-0000-0000CF090000}"/>
              </a:ext>
            </a:extLst>
          </xdr:cNvPr>
          <xdr:cNvGrpSpPr>
            <a:grpSpLocks/>
          </xdr:cNvGrpSpPr>
        </xdr:nvGrpSpPr>
        <xdr:grpSpPr bwMode="auto">
          <a:xfrm>
            <a:off x="393" y="245"/>
            <a:ext cx="132" cy="25"/>
            <a:chOff x="408" y="207"/>
            <a:chExt cx="132" cy="25"/>
          </a:xfrm>
        </xdr:grpSpPr>
        <xdr:sp macro="" textlink="">
          <xdr:nvSpPr>
            <xdr:cNvPr id="2206" name="Rectangle 158">
              <a:extLs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8" y="207"/>
              <a:ext cx="27" cy="24"/>
            </a:xfrm>
            <a:prstGeom prst="rect">
              <a:avLst/>
            </a:prstGeom>
            <a:solidFill>
              <a:srgbClr val="FFFFFF">
                <a:alpha val="0"/>
              </a:srgbClr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sp macro="" textlink="">
          <xdr:nvSpPr>
            <xdr:cNvPr id="2207" name="Rectangle 159">
              <a:extLst>
                <a:ext uri="{FF2B5EF4-FFF2-40B4-BE49-F238E27FC236}">
                  <a16:creationId xmlns:a16="http://schemas.microsoft.com/office/drawing/2014/main" id="{00000000-0008-0000-0000-00009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3" y="208"/>
              <a:ext cx="27" cy="24"/>
            </a:xfrm>
            <a:prstGeom prst="rect">
              <a:avLst/>
            </a:prstGeom>
            <a:solidFill>
              <a:srgbClr val="FFFFFF">
                <a:alpha val="0"/>
              </a:srgbClr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</xdr:grpSp>
      <xdr:grpSp>
        <xdr:nvGrpSpPr>
          <xdr:cNvPr id="2512" name="Group 160">
            <a:extLst>
              <a:ext uri="{FF2B5EF4-FFF2-40B4-BE49-F238E27FC236}">
                <a16:creationId xmlns:a16="http://schemas.microsoft.com/office/drawing/2014/main" id="{00000000-0008-0000-0000-0000D0090000}"/>
              </a:ext>
            </a:extLst>
          </xdr:cNvPr>
          <xdr:cNvGrpSpPr>
            <a:grpSpLocks/>
          </xdr:cNvGrpSpPr>
        </xdr:nvGrpSpPr>
        <xdr:grpSpPr bwMode="auto">
          <a:xfrm>
            <a:off x="393" y="270"/>
            <a:ext cx="132" cy="25"/>
            <a:chOff x="408" y="207"/>
            <a:chExt cx="132" cy="25"/>
          </a:xfrm>
        </xdr:grpSpPr>
        <xdr:sp macro="" textlink="">
          <xdr:nvSpPr>
            <xdr:cNvPr id="2209" name="Rectangle 161">
              <a:extLst>
                <a:ext uri="{FF2B5EF4-FFF2-40B4-BE49-F238E27FC236}">
                  <a16:creationId xmlns:a16="http://schemas.microsoft.com/office/drawing/2014/main" id="{00000000-0008-0000-0000-0000A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8" y="207"/>
              <a:ext cx="27" cy="24"/>
            </a:xfrm>
            <a:prstGeom prst="rect">
              <a:avLst/>
            </a:prstGeom>
            <a:solidFill>
              <a:srgbClr val="FFFFFF">
                <a:alpha val="0"/>
              </a:srgbClr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sp macro="" textlink="">
          <xdr:nvSpPr>
            <xdr:cNvPr id="2210" name="Rectangle 162">
              <a:extLs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3" y="208"/>
              <a:ext cx="27" cy="24"/>
            </a:xfrm>
            <a:prstGeom prst="rect">
              <a:avLst/>
            </a:prstGeom>
            <a:solidFill>
              <a:srgbClr val="FFFFFF">
                <a:alpha val="0"/>
              </a:srgbClr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0</xdr:rowOff>
        </xdr:from>
        <xdr:to>
          <xdr:col>11</xdr:col>
          <xdr:colOff>66675</xdr:colOff>
          <xdr:row>2</xdr:row>
          <xdr:rowOff>19050</xdr:rowOff>
        </xdr:to>
        <xdr:sp macro="" textlink="">
          <xdr:nvSpPr>
            <xdr:cNvPr id="2378" name="OptionButton1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00000000-0008-0000-0000-00004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0</xdr:row>
          <xdr:rowOff>0</xdr:rowOff>
        </xdr:from>
        <xdr:to>
          <xdr:col>14</xdr:col>
          <xdr:colOff>104775</xdr:colOff>
          <xdr:row>2</xdr:row>
          <xdr:rowOff>19050</xdr:rowOff>
        </xdr:to>
        <xdr:sp macro="" textlink="">
          <xdr:nvSpPr>
            <xdr:cNvPr id="2379" name="OptionButton2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00000000-0008-0000-0000-00004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xdr:twoCellAnchor>
    <xdr:from>
      <xdr:col>5</xdr:col>
      <xdr:colOff>113297</xdr:colOff>
      <xdr:row>0</xdr:row>
      <xdr:rowOff>18551</xdr:rowOff>
    </xdr:from>
    <xdr:to>
      <xdr:col>13</xdr:col>
      <xdr:colOff>103772</xdr:colOff>
      <xdr:row>2</xdr:row>
      <xdr:rowOff>56650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095876" y="18551"/>
          <a:ext cx="1233738" cy="2386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43951</xdr:colOff>
      <xdr:row>16</xdr:row>
      <xdr:rowOff>0</xdr:rowOff>
    </xdr:from>
    <xdr:to>
      <xdr:col>18</xdr:col>
      <xdr:colOff>101101</xdr:colOff>
      <xdr:row>16</xdr:row>
      <xdr:rowOff>228099</xdr:rowOff>
    </xdr:to>
    <xdr:sp macro="" textlink="">
      <xdr:nvSpPr>
        <xdr:cNvPr id="61" name="Rectangle 186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3071898" y="3719262"/>
          <a:ext cx="257677" cy="2286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22</xdr:col>
      <xdr:colOff>43951</xdr:colOff>
      <xdr:row>16</xdr:row>
      <xdr:rowOff>9024</xdr:rowOff>
    </xdr:from>
    <xdr:to>
      <xdr:col>23</xdr:col>
      <xdr:colOff>101101</xdr:colOff>
      <xdr:row>16</xdr:row>
      <xdr:rowOff>236789</xdr:rowOff>
    </xdr:to>
    <xdr:sp macro="" textlink="">
      <xdr:nvSpPr>
        <xdr:cNvPr id="62" name="Rectangle 187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4074530" y="3728787"/>
          <a:ext cx="257676" cy="22776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17</xdr:col>
      <xdr:colOff>53476</xdr:colOff>
      <xdr:row>16</xdr:row>
      <xdr:rowOff>236789</xdr:rowOff>
    </xdr:from>
    <xdr:to>
      <xdr:col>18</xdr:col>
      <xdr:colOff>110626</xdr:colOff>
      <xdr:row>17</xdr:row>
      <xdr:rowOff>218574</xdr:rowOff>
    </xdr:to>
    <xdr:sp macro="" textlink="">
      <xdr:nvSpPr>
        <xdr:cNvPr id="63" name="Rectangle 18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3081423" y="3956552"/>
          <a:ext cx="257677" cy="232443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22</xdr:col>
      <xdr:colOff>53476</xdr:colOff>
      <xdr:row>16</xdr:row>
      <xdr:rowOff>250157</xdr:rowOff>
    </xdr:from>
    <xdr:to>
      <xdr:col>23</xdr:col>
      <xdr:colOff>110626</xdr:colOff>
      <xdr:row>17</xdr:row>
      <xdr:rowOff>228099</xdr:rowOff>
    </xdr:to>
    <xdr:sp macro="" textlink="">
      <xdr:nvSpPr>
        <xdr:cNvPr id="64" name="Rectangle 187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4084055" y="3969920"/>
          <a:ext cx="257676" cy="2286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61</xdr:col>
      <xdr:colOff>80872</xdr:colOff>
      <xdr:row>47</xdr:row>
      <xdr:rowOff>8986</xdr:rowOff>
    </xdr:from>
    <xdr:to>
      <xdr:col>61</xdr:col>
      <xdr:colOff>152759</xdr:colOff>
      <xdr:row>47</xdr:row>
      <xdr:rowOff>80872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18492877" y="11097524"/>
          <a:ext cx="71887" cy="71886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165229</xdr:colOff>
      <xdr:row>42</xdr:row>
      <xdr:rowOff>29158</xdr:rowOff>
    </xdr:from>
    <xdr:to>
      <xdr:col>14</xdr:col>
      <xdr:colOff>11701</xdr:colOff>
      <xdr:row>42</xdr:row>
      <xdr:rowOff>74877</xdr:rowOff>
    </xdr:to>
    <xdr:sp macro="" textlink="">
      <xdr:nvSpPr>
        <xdr:cNvPr id="40" name="Oval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 bwMode="auto">
        <a:xfrm>
          <a:off x="2390969" y="10331709"/>
          <a:ext cx="45719" cy="45719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157260</xdr:colOff>
      <xdr:row>43</xdr:row>
      <xdr:rowOff>35767</xdr:rowOff>
    </xdr:from>
    <xdr:to>
      <xdr:col>14</xdr:col>
      <xdr:colOff>3732</xdr:colOff>
      <xdr:row>43</xdr:row>
      <xdr:rowOff>81486</xdr:rowOff>
    </xdr:to>
    <xdr:sp macro="" textlink="">
      <xdr:nvSpPr>
        <xdr:cNvPr id="42" name="Oval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2383000" y="10488969"/>
          <a:ext cx="45719" cy="45719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47</xdr:col>
      <xdr:colOff>278000</xdr:colOff>
      <xdr:row>36</xdr:row>
      <xdr:rowOff>232704</xdr:rowOff>
    </xdr:from>
    <xdr:to>
      <xdr:col>47</xdr:col>
      <xdr:colOff>305067</xdr:colOff>
      <xdr:row>37</xdr:row>
      <xdr:rowOff>101274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9965231" y="8769185"/>
          <a:ext cx="0" cy="116700"/>
          <a:chOff x="3853834" y="10473304"/>
          <a:chExt cx="23378" cy="63358"/>
        </a:xfrm>
      </xdr:grpSpPr>
      <xdr:cxnSp macro="">
        <xdr:nvCxnSpPr>
          <xdr:cNvPr id="45" name="Straight Connector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CxnSpPr/>
        </xdr:nvCxnSpPr>
        <xdr:spPr bwMode="auto">
          <a:xfrm>
            <a:off x="3853834" y="10475320"/>
            <a:ext cx="537" cy="61342"/>
          </a:xfrm>
          <a:prstGeom prst="line">
            <a:avLst/>
          </a:prstGeom>
          <a:solidFill>
            <a:srgbClr val="FFFFFF"/>
          </a:solidFill>
          <a:ln w="12700" cap="flat" cmpd="sng" algn="ctr">
            <a:solidFill>
              <a:srgbClr val="008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48" name="Straight Connector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CxnSpPr/>
        </xdr:nvCxnSpPr>
        <xdr:spPr bwMode="auto">
          <a:xfrm>
            <a:off x="3876675" y="10473304"/>
            <a:ext cx="537" cy="61342"/>
          </a:xfrm>
          <a:prstGeom prst="line">
            <a:avLst/>
          </a:prstGeom>
          <a:solidFill>
            <a:srgbClr val="FFFFFF"/>
          </a:solidFill>
          <a:ln w="12700" cap="flat" cmpd="sng" algn="ctr">
            <a:solidFill>
              <a:srgbClr val="008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17</xdr:col>
      <xdr:colOff>30044</xdr:colOff>
      <xdr:row>14</xdr:row>
      <xdr:rowOff>11682</xdr:rowOff>
    </xdr:from>
    <xdr:to>
      <xdr:col>18</xdr:col>
      <xdr:colOff>87194</xdr:colOff>
      <xdr:row>14</xdr:row>
      <xdr:rowOff>239781</xdr:rowOff>
    </xdr:to>
    <xdr:sp macro="" textlink="">
      <xdr:nvSpPr>
        <xdr:cNvPr id="46" name="Rectangle 18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4239479" y="2664343"/>
          <a:ext cx="261989" cy="2280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22</xdr:col>
      <xdr:colOff>30044</xdr:colOff>
      <xdr:row>14</xdr:row>
      <xdr:rowOff>20706</xdr:rowOff>
    </xdr:from>
    <xdr:to>
      <xdr:col>23</xdr:col>
      <xdr:colOff>87194</xdr:colOff>
      <xdr:row>15</xdr:row>
      <xdr:rowOff>2664</xdr:rowOff>
    </xdr:to>
    <xdr:sp macro="" textlink="">
      <xdr:nvSpPr>
        <xdr:cNvPr id="47" name="Rectangle 187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5263673" y="2673367"/>
          <a:ext cx="261989" cy="22776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17</xdr:col>
      <xdr:colOff>39569</xdr:colOff>
      <xdr:row>15</xdr:row>
      <xdr:rowOff>2664</xdr:rowOff>
    </xdr:from>
    <xdr:to>
      <xdr:col>18</xdr:col>
      <xdr:colOff>96719</xdr:colOff>
      <xdr:row>15</xdr:row>
      <xdr:rowOff>230256</xdr:rowOff>
    </xdr:to>
    <xdr:sp macro="" textlink="">
      <xdr:nvSpPr>
        <xdr:cNvPr id="49" name="Rectangle 18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4249004" y="2901132"/>
          <a:ext cx="261989" cy="227592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22</xdr:col>
      <xdr:colOff>39569</xdr:colOff>
      <xdr:row>15</xdr:row>
      <xdr:rowOff>16032</xdr:rowOff>
    </xdr:from>
    <xdr:to>
      <xdr:col>23</xdr:col>
      <xdr:colOff>96719</xdr:colOff>
      <xdr:row>15</xdr:row>
      <xdr:rowOff>239781</xdr:rowOff>
    </xdr:to>
    <xdr:sp macro="" textlink="">
      <xdr:nvSpPr>
        <xdr:cNvPr id="50" name="Rectangle 18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5273198" y="2914500"/>
          <a:ext cx="261989" cy="223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292154</xdr:colOff>
      <xdr:row>8</xdr:row>
      <xdr:rowOff>112059</xdr:rowOff>
    </xdr:from>
    <xdr:to>
      <xdr:col>13</xdr:col>
      <xdr:colOff>2210</xdr:colOff>
      <xdr:row>9</xdr:row>
      <xdr:rowOff>23337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6185748" y="1328197"/>
          <a:ext cx="24721" cy="64359"/>
          <a:chOff x="4675534" y="1327750"/>
          <a:chExt cx="23378" cy="64806"/>
        </a:xfrm>
      </xdr:grpSpPr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CxnSpPr/>
        </xdr:nvCxnSpPr>
        <xdr:spPr bwMode="auto">
          <a:xfrm>
            <a:off x="4675534" y="1329766"/>
            <a:ext cx="537" cy="62790"/>
          </a:xfrm>
          <a:prstGeom prst="line">
            <a:avLst/>
          </a:prstGeom>
          <a:solidFill>
            <a:srgbClr val="FFFFFF"/>
          </a:solidFill>
          <a:ln w="12700" cap="flat" cmpd="sng" algn="ctr">
            <a:solidFill>
              <a:srgbClr val="008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CxnSpPr/>
        </xdr:nvCxnSpPr>
        <xdr:spPr bwMode="auto">
          <a:xfrm>
            <a:off x="4698375" y="1327750"/>
            <a:ext cx="537" cy="62790"/>
          </a:xfrm>
          <a:prstGeom prst="line">
            <a:avLst/>
          </a:prstGeom>
          <a:solidFill>
            <a:srgbClr val="FFFFFF"/>
          </a:solidFill>
          <a:ln w="12700" cap="flat" cmpd="sng" algn="ctr">
            <a:solidFill>
              <a:srgbClr val="008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8</xdr:col>
      <xdr:colOff>162261</xdr:colOff>
      <xdr:row>8</xdr:row>
      <xdr:rowOff>14929</xdr:rowOff>
    </xdr:from>
    <xdr:to>
      <xdr:col>9</xdr:col>
      <xdr:colOff>28155</xdr:colOff>
      <xdr:row>8</xdr:row>
      <xdr:rowOff>60648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3086436" y="1234129"/>
          <a:ext cx="46869" cy="45719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154292</xdr:colOff>
      <xdr:row>9</xdr:row>
      <xdr:rowOff>21830</xdr:rowOff>
    </xdr:from>
    <xdr:to>
      <xdr:col>9</xdr:col>
      <xdr:colOff>20186</xdr:colOff>
      <xdr:row>9</xdr:row>
      <xdr:rowOff>67549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3078467" y="1393430"/>
          <a:ext cx="46869" cy="45719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13</xdr:row>
          <xdr:rowOff>57150</xdr:rowOff>
        </xdr:from>
        <xdr:to>
          <xdr:col>5</xdr:col>
          <xdr:colOff>0</xdr:colOff>
          <xdr:row>15</xdr:row>
          <xdr:rowOff>57150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13</xdr:row>
          <xdr:rowOff>66675</xdr:rowOff>
        </xdr:from>
        <xdr:to>
          <xdr:col>7</xdr:col>
          <xdr:colOff>19050</xdr:colOff>
          <xdr:row>15</xdr:row>
          <xdr:rowOff>57150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292154</xdr:colOff>
      <xdr:row>8</xdr:row>
      <xdr:rowOff>112059</xdr:rowOff>
    </xdr:from>
    <xdr:to>
      <xdr:col>12</xdr:col>
      <xdr:colOff>2210</xdr:colOff>
      <xdr:row>9</xdr:row>
      <xdr:rowOff>23337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4677248" y="1343120"/>
          <a:ext cx="24561" cy="64038"/>
          <a:chOff x="4675534" y="1327750"/>
          <a:chExt cx="23378" cy="64806"/>
        </a:xfrm>
      </xdr:grpSpPr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/>
        </xdr:nvCxnSpPr>
        <xdr:spPr bwMode="auto">
          <a:xfrm>
            <a:off x="4675534" y="1329766"/>
            <a:ext cx="537" cy="62790"/>
          </a:xfrm>
          <a:prstGeom prst="line">
            <a:avLst/>
          </a:prstGeom>
          <a:solidFill>
            <a:srgbClr val="FFFFFF"/>
          </a:solidFill>
          <a:ln w="12700" cap="flat" cmpd="sng" algn="ctr">
            <a:solidFill>
              <a:srgbClr val="008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CxnSpPr/>
        </xdr:nvCxnSpPr>
        <xdr:spPr bwMode="auto">
          <a:xfrm>
            <a:off x="4698375" y="1327750"/>
            <a:ext cx="537" cy="62790"/>
          </a:xfrm>
          <a:prstGeom prst="line">
            <a:avLst/>
          </a:prstGeom>
          <a:solidFill>
            <a:srgbClr val="FFFFFF"/>
          </a:solidFill>
          <a:ln w="12700" cap="flat" cmpd="sng" algn="ctr">
            <a:solidFill>
              <a:srgbClr val="008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7</xdr:col>
      <xdr:colOff>162261</xdr:colOff>
      <xdr:row>8</xdr:row>
      <xdr:rowOff>14929</xdr:rowOff>
    </xdr:from>
    <xdr:to>
      <xdr:col>8</xdr:col>
      <xdr:colOff>28155</xdr:colOff>
      <xdr:row>8</xdr:row>
      <xdr:rowOff>60648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 bwMode="auto">
        <a:xfrm>
          <a:off x="3088692" y="1230620"/>
          <a:ext cx="47621" cy="45719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154292</xdr:colOff>
      <xdr:row>9</xdr:row>
      <xdr:rowOff>21830</xdr:rowOff>
    </xdr:from>
    <xdr:to>
      <xdr:col>8</xdr:col>
      <xdr:colOff>20186</xdr:colOff>
      <xdr:row>9</xdr:row>
      <xdr:rowOff>67549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3080723" y="1391049"/>
          <a:ext cx="47621" cy="45719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47625</xdr:colOff>
      <xdr:row>9</xdr:row>
      <xdr:rowOff>133350</xdr:rowOff>
    </xdr:from>
    <xdr:to>
      <xdr:col>44</xdr:col>
      <xdr:colOff>133350</xdr:colOff>
      <xdr:row>10</xdr:row>
      <xdr:rowOff>123825</xdr:rowOff>
    </xdr:to>
    <xdr:grpSp>
      <xdr:nvGrpSpPr>
        <xdr:cNvPr id="8" name="Group 85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>
          <a:grpSpLocks/>
        </xdr:cNvGrpSpPr>
      </xdr:nvGrpSpPr>
      <xdr:grpSpPr bwMode="auto">
        <a:xfrm>
          <a:off x="7896225" y="1743075"/>
          <a:ext cx="790575" cy="238125"/>
          <a:chOff x="878" y="193"/>
          <a:chExt cx="22" cy="24"/>
        </a:xfrm>
      </xdr:grpSpPr>
      <xdr:sp macro="" textlink="">
        <xdr:nvSpPr>
          <xdr:cNvPr id="9" name="Line 86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900" y="193"/>
            <a:ext cx="0" cy="2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Freeform 87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>
            <a:spLocks/>
          </xdr:cNvSpPr>
        </xdr:nvSpPr>
        <xdr:spPr bwMode="auto">
          <a:xfrm>
            <a:off x="878" y="193"/>
            <a:ext cx="22" cy="1"/>
          </a:xfrm>
          <a:custGeom>
            <a:avLst/>
            <a:gdLst>
              <a:gd name="T0" fmla="*/ 0 w 22"/>
              <a:gd name="T1" fmla="*/ 0 h 1"/>
              <a:gd name="T2" fmla="*/ 22 w 22"/>
              <a:gd name="T3" fmla="*/ 0 h 1"/>
              <a:gd name="T4" fmla="*/ 0 60000 65536"/>
              <a:gd name="T5" fmla="*/ 0 60000 65536"/>
              <a:gd name="T6" fmla="*/ 0 w 22"/>
              <a:gd name="T7" fmla="*/ 0 h 1"/>
              <a:gd name="T8" fmla="*/ 22 w 22"/>
              <a:gd name="T9" fmla="*/ 1 h 1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T6" t="T7" r="T8" b="T9"/>
            <a:pathLst>
              <a:path w="22" h="1">
                <a:moveTo>
                  <a:pt x="0" y="0"/>
                </a:moveTo>
                <a:lnTo>
                  <a:pt x="22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0</xdr:row>
          <xdr:rowOff>0</xdr:rowOff>
        </xdr:from>
        <xdr:to>
          <xdr:col>9</xdr:col>
          <xdr:colOff>66675</xdr:colOff>
          <xdr:row>2</xdr:row>
          <xdr:rowOff>38100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0</xdr:row>
          <xdr:rowOff>0</xdr:rowOff>
        </xdr:from>
        <xdr:to>
          <xdr:col>13</xdr:col>
          <xdr:colOff>152400</xdr:colOff>
          <xdr:row>2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0</xdr:row>
          <xdr:rowOff>0</xdr:rowOff>
        </xdr:from>
        <xdr:to>
          <xdr:col>18</xdr:col>
          <xdr:colOff>180975</xdr:colOff>
          <xdr:row>2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0</xdr:row>
          <xdr:rowOff>0</xdr:rowOff>
        </xdr:from>
        <xdr:to>
          <xdr:col>23</xdr:col>
          <xdr:colOff>142875</xdr:colOff>
          <xdr:row>2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0</xdr:rowOff>
        </xdr:from>
        <xdr:to>
          <xdr:col>11</xdr:col>
          <xdr:colOff>66675</xdr:colOff>
          <xdr:row>2</xdr:row>
          <xdr:rowOff>19050</xdr:rowOff>
        </xdr:to>
        <xdr:sp macro="" textlink="">
          <xdr:nvSpPr>
            <xdr:cNvPr id="3078" name="OptionButton1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0</xdr:row>
          <xdr:rowOff>0</xdr:rowOff>
        </xdr:from>
        <xdr:to>
          <xdr:col>14</xdr:col>
          <xdr:colOff>104775</xdr:colOff>
          <xdr:row>2</xdr:row>
          <xdr:rowOff>19050</xdr:rowOff>
        </xdr:to>
        <xdr:sp macro="" textlink="">
          <xdr:nvSpPr>
            <xdr:cNvPr id="3079" name="OptionButton2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xdr:twoCellAnchor>
    <xdr:from>
      <xdr:col>42</xdr:col>
      <xdr:colOff>0</xdr:colOff>
      <xdr:row>24</xdr:row>
      <xdr:rowOff>152400</xdr:rowOff>
    </xdr:from>
    <xdr:to>
      <xdr:col>43</xdr:col>
      <xdr:colOff>0</xdr:colOff>
      <xdr:row>25</xdr:row>
      <xdr:rowOff>190500</xdr:rowOff>
    </xdr:to>
    <xdr:grpSp>
      <xdr:nvGrpSpPr>
        <xdr:cNvPr id="54" name="Group 60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GrpSpPr>
          <a:grpSpLocks/>
        </xdr:cNvGrpSpPr>
      </xdr:nvGrpSpPr>
      <xdr:grpSpPr bwMode="auto">
        <a:xfrm>
          <a:off x="7848600" y="5543550"/>
          <a:ext cx="152400" cy="285750"/>
          <a:chOff x="1120" y="677"/>
          <a:chExt cx="25" cy="41"/>
        </a:xfrm>
      </xdr:grpSpPr>
      <xdr:sp macro="" textlink="">
        <xdr:nvSpPr>
          <xdr:cNvPr id="55" name="Line 32"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>
            <a:spLocks noChangeShapeType="1"/>
          </xdr:cNvSpPr>
        </xdr:nvSpPr>
        <xdr:spPr bwMode="auto">
          <a:xfrm>
            <a:off x="1145" y="678"/>
            <a:ext cx="0" cy="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Freeform 33"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>
            <a:spLocks/>
          </xdr:cNvSpPr>
        </xdr:nvSpPr>
        <xdr:spPr bwMode="auto">
          <a:xfrm>
            <a:off x="1120" y="677"/>
            <a:ext cx="25" cy="5"/>
          </a:xfrm>
          <a:custGeom>
            <a:avLst/>
            <a:gdLst>
              <a:gd name="T0" fmla="*/ 0 w 22"/>
              <a:gd name="T1" fmla="*/ 0 h 1"/>
              <a:gd name="T2" fmla="*/ 25 w 22"/>
              <a:gd name="T3" fmla="*/ 0 h 1"/>
              <a:gd name="T4" fmla="*/ 0 60000 65536"/>
              <a:gd name="T5" fmla="*/ 0 60000 65536"/>
              <a:gd name="T6" fmla="*/ 0 w 22"/>
              <a:gd name="T7" fmla="*/ 0 h 1"/>
              <a:gd name="T8" fmla="*/ 22 w 22"/>
              <a:gd name="T9" fmla="*/ 1 h 1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T6" t="T7" r="T8" b="T9"/>
            <a:pathLst>
              <a:path w="22" h="1">
                <a:moveTo>
                  <a:pt x="0" y="0"/>
                </a:moveTo>
                <a:lnTo>
                  <a:pt x="22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28</xdr:col>
      <xdr:colOff>85725</xdr:colOff>
      <xdr:row>26</xdr:row>
      <xdr:rowOff>38101</xdr:rowOff>
    </xdr:from>
    <xdr:to>
      <xdr:col>31</xdr:col>
      <xdr:colOff>0</xdr:colOff>
      <xdr:row>27</xdr:row>
      <xdr:rowOff>1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5372100" y="5895976"/>
          <a:ext cx="37147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10</a:t>
          </a:r>
        </a:p>
      </xdr:txBody>
    </xdr:sp>
    <xdr:clientData/>
  </xdr:twoCellAnchor>
  <xdr:twoCellAnchor>
    <xdr:from>
      <xdr:col>1</xdr:col>
      <xdr:colOff>19049</xdr:colOff>
      <xdr:row>0</xdr:row>
      <xdr:rowOff>19050</xdr:rowOff>
    </xdr:from>
    <xdr:to>
      <xdr:col>45</xdr:col>
      <xdr:colOff>0</xdr:colOff>
      <xdr:row>2</xdr:row>
      <xdr:rowOff>66675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 bwMode="auto">
        <a:xfrm>
          <a:off x="400049" y="19050"/>
          <a:ext cx="8353426" cy="2381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4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3.emf"/><Relationship Id="rId10" Type="http://schemas.openxmlformats.org/officeDocument/2006/relationships/ctrlProp" Target="../ctrlProps/ctrlProp5.xml"/><Relationship Id="rId4" Type="http://schemas.openxmlformats.org/officeDocument/2006/relationships/control" Target="../activeX/activeX3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CS82"/>
  <sheetViews>
    <sheetView showGridLines="0" tabSelected="1" view="pageBreakPreview" topLeftCell="A7" zoomScaleNormal="93" zoomScaleSheetLayoutView="100" workbookViewId="0">
      <selection activeCell="P11" sqref="P11:R11"/>
    </sheetView>
  </sheetViews>
  <sheetFormatPr defaultColWidth="8.85546875" defaultRowHeight="12.75" x14ac:dyDescent="0.2"/>
  <cols>
    <col min="1" max="1" width="22.5703125" style="1" customWidth="1"/>
    <col min="2" max="5" width="2.28515625" style="3" customWidth="1"/>
    <col min="6" max="8" width="2" style="3" customWidth="1"/>
    <col min="9" max="11" width="2.28515625" style="3" customWidth="1"/>
    <col min="12" max="27" width="3" style="3" customWidth="1"/>
    <col min="28" max="31" width="2.28515625" style="3" customWidth="1"/>
    <col min="32" max="40" width="3" style="3" customWidth="1"/>
    <col min="41" max="43" width="2.28515625" style="3" customWidth="1"/>
    <col min="44" max="44" width="8.28515625" style="3" customWidth="1"/>
    <col min="45" max="45" width="3" style="3" customWidth="1"/>
    <col min="46" max="46" width="2.7109375" style="1" customWidth="1"/>
    <col min="47" max="53" width="8.85546875" style="1" hidden="1" customWidth="1"/>
    <col min="54" max="54" width="20.42578125" style="1" hidden="1" customWidth="1"/>
    <col min="55" max="56" width="8.85546875" style="1" hidden="1" customWidth="1"/>
    <col min="57" max="57" width="3.85546875" style="1" hidden="1" customWidth="1"/>
    <col min="58" max="58" width="4" style="1" hidden="1" customWidth="1"/>
    <col min="59" max="59" width="21.140625" style="1" hidden="1" customWidth="1"/>
    <col min="60" max="60" width="8.85546875" style="1" hidden="1" customWidth="1"/>
    <col min="61" max="61" width="5.85546875" style="1" hidden="1" customWidth="1"/>
    <col min="62" max="62" width="4.5703125" style="1" hidden="1" customWidth="1"/>
    <col min="63" max="63" width="21.140625" style="1" hidden="1" customWidth="1"/>
    <col min="64" max="67" width="8.85546875" style="1" hidden="1" customWidth="1"/>
    <col min="68" max="97" width="8.85546875" style="1" customWidth="1"/>
    <col min="98" max="16384" width="8.85546875" style="3"/>
  </cols>
  <sheetData>
    <row r="1" spans="1:73" ht="7.9" customHeight="1" x14ac:dyDescent="0.2">
      <c r="B1" s="403" t="s">
        <v>89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403"/>
      <c r="AO1" s="403"/>
      <c r="AP1" s="403"/>
      <c r="AQ1" s="403"/>
      <c r="AR1" s="403"/>
      <c r="AS1" s="403"/>
    </row>
    <row r="2" spans="1:73" ht="7.9" customHeight="1" x14ac:dyDescent="0.2"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403"/>
      <c r="AI2" s="403"/>
      <c r="AJ2" s="403"/>
      <c r="AK2" s="403"/>
      <c r="AL2" s="403"/>
      <c r="AM2" s="403"/>
      <c r="AN2" s="403"/>
      <c r="AO2" s="403"/>
      <c r="AP2" s="403"/>
      <c r="AQ2" s="403"/>
      <c r="AR2" s="403"/>
      <c r="AS2" s="403"/>
    </row>
    <row r="3" spans="1:73" ht="7.9" customHeight="1" thickBot="1" x14ac:dyDescent="0.25"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04"/>
      <c r="AR3" s="404"/>
      <c r="AS3" s="404"/>
    </row>
    <row r="4" spans="1:73" ht="16.5" thickTop="1" x14ac:dyDescent="0.2">
      <c r="B4" s="416" t="s">
        <v>39</v>
      </c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417"/>
      <c r="AN4" s="417"/>
      <c r="AO4" s="417"/>
      <c r="AP4" s="417"/>
      <c r="AQ4" s="417"/>
      <c r="AR4" s="417"/>
      <c r="AS4" s="418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</row>
    <row r="5" spans="1:73" ht="15.75" thickBot="1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18"/>
      <c r="T5" s="6"/>
      <c r="U5" s="95"/>
      <c r="V5" s="95"/>
      <c r="W5" s="164" t="s">
        <v>50</v>
      </c>
      <c r="X5" s="294"/>
      <c r="Y5" s="294"/>
      <c r="Z5" s="6" t="s">
        <v>51</v>
      </c>
      <c r="AA5" s="295" t="str">
        <f>IF(ISBLANK(X5),"","#")</f>
        <v/>
      </c>
      <c r="AB5" s="295"/>
      <c r="AC5" s="95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7"/>
      <c r="BA5" s="1" t="s">
        <v>148</v>
      </c>
      <c r="BB5" s="4">
        <v>2000</v>
      </c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P5" s="224" t="s">
        <v>197</v>
      </c>
      <c r="BQ5" s="224"/>
      <c r="BR5" s="224"/>
    </row>
    <row r="6" spans="1:73" ht="20.100000000000001" customHeight="1" thickTop="1" x14ac:dyDescent="0.2">
      <c r="B6" s="250" t="s">
        <v>82</v>
      </c>
      <c r="C6" s="251"/>
      <c r="D6" s="251"/>
      <c r="E6" s="251"/>
      <c r="F6" s="252"/>
      <c r="G6" s="252"/>
      <c r="H6" s="292"/>
      <c r="I6" s="292"/>
      <c r="J6" s="292"/>
      <c r="K6" s="292"/>
      <c r="L6" s="292"/>
      <c r="M6" s="292"/>
      <c r="N6" s="292"/>
      <c r="O6" s="301" t="s">
        <v>21</v>
      </c>
      <c r="P6" s="301"/>
      <c r="Q6" s="301"/>
      <c r="R6" s="301"/>
      <c r="S6" s="412"/>
      <c r="T6" s="412"/>
      <c r="U6" s="412"/>
      <c r="V6" s="412"/>
      <c r="W6" s="301" t="s">
        <v>12</v>
      </c>
      <c r="X6" s="301"/>
      <c r="Y6" s="301"/>
      <c r="Z6" s="301"/>
      <c r="AA6" s="302"/>
      <c r="AB6" s="302"/>
      <c r="AC6" s="303"/>
      <c r="AD6" s="303"/>
      <c r="AE6" s="303"/>
      <c r="AF6" s="303"/>
      <c r="AG6" s="301" t="s">
        <v>22</v>
      </c>
      <c r="AH6" s="301"/>
      <c r="AI6" s="301"/>
      <c r="AJ6" s="301"/>
      <c r="AK6" s="301"/>
      <c r="AL6" s="412"/>
      <c r="AM6" s="412"/>
      <c r="AN6" s="412"/>
      <c r="AO6" s="412"/>
      <c r="AP6" s="412"/>
      <c r="AQ6" s="412"/>
      <c r="AR6" s="412"/>
      <c r="AS6" s="413"/>
      <c r="AV6" s="4"/>
      <c r="AW6" s="4"/>
      <c r="AX6" s="4"/>
      <c r="BA6" s="1" t="s">
        <v>149</v>
      </c>
      <c r="BB6" s="4">
        <v>4000</v>
      </c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P6" s="484" t="s">
        <v>198</v>
      </c>
      <c r="BQ6" s="484"/>
      <c r="BR6" s="484"/>
      <c r="BS6" s="484"/>
      <c r="BT6" s="484"/>
      <c r="BU6" s="484"/>
    </row>
    <row r="7" spans="1:73" ht="20.100000000000001" customHeight="1" x14ac:dyDescent="0.2">
      <c r="B7" s="253" t="s">
        <v>15</v>
      </c>
      <c r="C7" s="254"/>
      <c r="D7" s="254"/>
      <c r="E7" s="254"/>
      <c r="F7" s="254"/>
      <c r="G7" s="307"/>
      <c r="H7" s="307"/>
      <c r="I7" s="307"/>
      <c r="J7" s="307"/>
      <c r="K7" s="307"/>
      <c r="L7" s="307"/>
      <c r="M7" s="307"/>
      <c r="N7" s="307"/>
      <c r="O7" s="405" t="s">
        <v>0</v>
      </c>
      <c r="P7" s="405"/>
      <c r="Q7" s="405"/>
      <c r="R7" s="405"/>
      <c r="S7" s="312"/>
      <c r="T7" s="312"/>
      <c r="U7" s="312"/>
      <c r="V7" s="312"/>
      <c r="W7" s="405" t="s">
        <v>52</v>
      </c>
      <c r="X7" s="405"/>
      <c r="Y7" s="405"/>
      <c r="Z7" s="405"/>
      <c r="AA7" s="312"/>
      <c r="AB7" s="312"/>
      <c r="AC7" s="258"/>
      <c r="AD7" s="258"/>
      <c r="AE7" s="258"/>
      <c r="AF7" s="258"/>
      <c r="AG7" s="419" t="s">
        <v>44</v>
      </c>
      <c r="AH7" s="419"/>
      <c r="AI7" s="419"/>
      <c r="AJ7" s="419"/>
      <c r="AK7" s="419"/>
      <c r="AL7" s="293"/>
      <c r="AM7" s="293"/>
      <c r="AN7" s="293"/>
      <c r="AO7" s="293"/>
      <c r="AP7" s="261"/>
      <c r="AQ7" s="261"/>
      <c r="AR7" s="261"/>
      <c r="AS7" s="262"/>
      <c r="AV7" s="4"/>
      <c r="AW7" s="4"/>
      <c r="AX7" s="4"/>
      <c r="BA7" s="98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</row>
    <row r="8" spans="1:73" ht="3" customHeight="1" thickBot="1" x14ac:dyDescent="0.25">
      <c r="B8" s="253"/>
      <c r="C8" s="254"/>
      <c r="D8" s="254"/>
      <c r="E8" s="254"/>
      <c r="F8" s="254"/>
      <c r="G8" s="248"/>
      <c r="H8" s="248"/>
      <c r="I8" s="248"/>
      <c r="J8" s="248"/>
      <c r="K8" s="248"/>
      <c r="L8" s="248"/>
      <c r="M8" s="248"/>
      <c r="N8" s="248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7"/>
      <c r="AC8" s="249"/>
      <c r="AD8" s="249"/>
      <c r="AE8" s="249"/>
      <c r="AF8" s="249"/>
      <c r="AG8" s="259"/>
      <c r="AH8" s="259"/>
      <c r="AI8" s="259"/>
      <c r="AJ8" s="259"/>
      <c r="AK8" s="259"/>
      <c r="AL8" s="259"/>
      <c r="AM8" s="255"/>
      <c r="AN8" s="255"/>
      <c r="AO8" s="255"/>
      <c r="AP8" s="259"/>
      <c r="AQ8" s="259"/>
      <c r="AR8" s="259"/>
      <c r="AS8" s="260"/>
      <c r="AV8" s="4"/>
      <c r="AW8" s="4"/>
      <c r="AX8" s="4"/>
      <c r="BA8" s="98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</row>
    <row r="9" spans="1:73" ht="15.75" thickTop="1" x14ac:dyDescent="0.2">
      <c r="B9" s="409" t="s">
        <v>32</v>
      </c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8"/>
      <c r="AD9" s="308"/>
      <c r="AE9" s="308" t="s">
        <v>46</v>
      </c>
      <c r="AF9" s="308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10"/>
      <c r="AR9" s="310"/>
      <c r="AS9" s="311"/>
      <c r="AV9" s="8" t="b">
        <v>0</v>
      </c>
      <c r="AW9" s="4"/>
      <c r="AX9" s="4"/>
      <c r="BB9" s="9"/>
      <c r="BC9" s="9"/>
      <c r="BD9" s="9"/>
      <c r="BE9" s="9"/>
      <c r="BF9" s="9"/>
      <c r="BG9" s="9" t="s">
        <v>230</v>
      </c>
      <c r="BH9" s="9"/>
      <c r="BI9" s="9"/>
      <c r="BJ9" s="9"/>
      <c r="BK9" s="9" t="s">
        <v>88</v>
      </c>
      <c r="BL9" s="9"/>
      <c r="BM9" s="4"/>
      <c r="BN9" s="10"/>
      <c r="BO9" s="11"/>
      <c r="BP9" s="11"/>
    </row>
    <row r="10" spans="1:73" ht="20.100000000000001" customHeight="1" x14ac:dyDescent="0.2">
      <c r="B10" s="421" t="s">
        <v>27</v>
      </c>
      <c r="C10" s="422"/>
      <c r="D10" s="422"/>
      <c r="E10" s="423"/>
      <c r="F10" s="406" t="s">
        <v>42</v>
      </c>
      <c r="G10" s="407"/>
      <c r="H10" s="407"/>
      <c r="I10" s="424" t="s">
        <v>136</v>
      </c>
      <c r="J10" s="414"/>
      <c r="K10" s="414"/>
      <c r="L10" s="415"/>
      <c r="M10" s="414" t="s">
        <v>137</v>
      </c>
      <c r="N10" s="414"/>
      <c r="O10" s="415"/>
      <c r="P10" s="406" t="s">
        <v>2</v>
      </c>
      <c r="Q10" s="407"/>
      <c r="R10" s="407"/>
      <c r="S10" s="407"/>
      <c r="T10" s="407"/>
      <c r="U10" s="407"/>
      <c r="V10" s="407"/>
      <c r="W10" s="407"/>
      <c r="X10" s="407"/>
      <c r="Y10" s="408"/>
      <c r="Z10" s="410" t="s">
        <v>1</v>
      </c>
      <c r="AA10" s="411"/>
      <c r="AB10" s="304" t="str">
        <f>IF(AV9=FALSE,"Linear Ft","Linear M")</f>
        <v>Linear Ft</v>
      </c>
      <c r="AC10" s="305"/>
      <c r="AD10" s="305"/>
      <c r="AE10" s="306"/>
      <c r="AF10" s="410" t="s">
        <v>14</v>
      </c>
      <c r="AG10" s="411"/>
      <c r="AH10" s="304" t="s">
        <v>90</v>
      </c>
      <c r="AI10" s="305"/>
      <c r="AJ10" s="305"/>
      <c r="AK10" s="306"/>
      <c r="AL10" s="406" t="str">
        <f>IF(AV9=FALSE,"Tons","MT")</f>
        <v>Tons</v>
      </c>
      <c r="AM10" s="407"/>
      <c r="AN10" s="407"/>
      <c r="AO10" s="406" t="s">
        <v>3</v>
      </c>
      <c r="AP10" s="407"/>
      <c r="AQ10" s="408"/>
      <c r="AR10" s="80" t="s">
        <v>138</v>
      </c>
      <c r="AS10" s="12"/>
      <c r="AV10" s="4"/>
      <c r="AW10" s="4"/>
      <c r="AX10" s="4"/>
      <c r="BB10" s="9"/>
      <c r="BC10" s="9"/>
      <c r="BD10" s="9">
        <v>2014</v>
      </c>
      <c r="BE10" s="9"/>
      <c r="BF10" s="9"/>
      <c r="BG10" s="9" t="s">
        <v>78</v>
      </c>
      <c r="BH10" s="9">
        <v>0.04</v>
      </c>
      <c r="BI10" s="9"/>
      <c r="BJ10" s="9"/>
      <c r="BK10" s="9" t="s">
        <v>78</v>
      </c>
      <c r="BL10" s="9">
        <v>0.03</v>
      </c>
      <c r="BM10" s="4"/>
      <c r="BN10" s="13"/>
      <c r="BO10" s="11"/>
      <c r="BP10" s="11"/>
    </row>
    <row r="11" spans="1:73" ht="20.100000000000001" customHeight="1" x14ac:dyDescent="0.2">
      <c r="A11" s="456" t="s">
        <v>210</v>
      </c>
      <c r="B11" s="296"/>
      <c r="C11" s="297"/>
      <c r="D11" s="297"/>
      <c r="E11" s="297"/>
      <c r="F11" s="278"/>
      <c r="G11" s="279"/>
      <c r="H11" s="279"/>
      <c r="I11" s="289"/>
      <c r="J11" s="290"/>
      <c r="K11" s="290"/>
      <c r="L11" s="291"/>
      <c r="M11" s="101"/>
      <c r="N11" s="96" t="s">
        <v>51</v>
      </c>
      <c r="O11" s="103"/>
      <c r="P11" s="282"/>
      <c r="Q11" s="283"/>
      <c r="R11" s="283"/>
      <c r="S11" s="280"/>
      <c r="T11" s="281"/>
      <c r="U11" s="282"/>
      <c r="V11" s="283"/>
      <c r="W11" s="283"/>
      <c r="X11" s="280"/>
      <c r="Y11" s="281"/>
      <c r="Z11" s="284"/>
      <c r="AA11" s="420"/>
      <c r="AB11" s="270" t="str">
        <f>IF(AW11="","",(ABS(AV11-AW11)*100))</f>
        <v/>
      </c>
      <c r="AC11" s="271"/>
      <c r="AD11" s="271"/>
      <c r="AE11" s="272"/>
      <c r="AF11" s="273"/>
      <c r="AG11" s="274"/>
      <c r="AH11" s="275" t="str">
        <f>IF(ISBLANK(AF11),"",IF($AV$9=TRUE,AB11*AF11,(AB11*AF11)/9))</f>
        <v/>
      </c>
      <c r="AI11" s="276"/>
      <c r="AJ11" s="276"/>
      <c r="AK11" s="277"/>
      <c r="AL11" s="286"/>
      <c r="AM11" s="287"/>
      <c r="AN11" s="288"/>
      <c r="AO11" s="267" t="str">
        <f>IF(ISBLANK(AL11),"",IF($AV$9=FALSE,(AL11*2000)/AH11,(AL11*1000)/AH11))</f>
        <v/>
      </c>
      <c r="AP11" s="268"/>
      <c r="AQ11" s="269"/>
      <c r="AR11" s="100"/>
      <c r="AS11" s="83" t="str">
        <f>IF(ISBLANK(AL11),"",IF(ISBLANK(AR11), "?",IF(AO11&lt;ABS(AR11*0.05-AR11),"N",IF(AO11&gt;ABS(AR11*0.05+AR11),"N","Y"))))</f>
        <v/>
      </c>
      <c r="AV11" s="238" t="str">
        <f>IF(ISBLANK(X11),"",P11&amp;"."&amp;S11)</f>
        <v/>
      </c>
      <c r="AW11" s="239" t="str">
        <f>IF(ISBLANK(X11),"",U11&amp;"."&amp;X11)</f>
        <v/>
      </c>
      <c r="AX11" s="4"/>
      <c r="BB11" s="9" t="s">
        <v>76</v>
      </c>
      <c r="BC11" s="9"/>
      <c r="BD11" s="9">
        <v>2015</v>
      </c>
      <c r="BE11" s="9"/>
      <c r="BF11" s="9"/>
      <c r="BG11" s="9" t="s">
        <v>72</v>
      </c>
      <c r="BH11" s="9">
        <v>7.0000000000000007E-2</v>
      </c>
      <c r="BI11" s="9"/>
      <c r="BJ11" s="9"/>
      <c r="BK11" s="9" t="s">
        <v>72</v>
      </c>
      <c r="BL11" s="9">
        <v>0.06</v>
      </c>
      <c r="BM11" s="4"/>
      <c r="BN11" s="13"/>
      <c r="BP11" s="11"/>
    </row>
    <row r="12" spans="1:73" ht="20.100000000000001" customHeight="1" x14ac:dyDescent="0.2">
      <c r="A12" s="457"/>
      <c r="B12" s="296"/>
      <c r="C12" s="297"/>
      <c r="D12" s="297"/>
      <c r="E12" s="297"/>
      <c r="F12" s="278"/>
      <c r="G12" s="279"/>
      <c r="H12" s="279"/>
      <c r="I12" s="289"/>
      <c r="J12" s="290"/>
      <c r="K12" s="290"/>
      <c r="L12" s="291"/>
      <c r="M12" s="101"/>
      <c r="N12" s="96" t="s">
        <v>51</v>
      </c>
      <c r="O12" s="103"/>
      <c r="P12" s="282"/>
      <c r="Q12" s="283"/>
      <c r="R12" s="283"/>
      <c r="S12" s="280"/>
      <c r="T12" s="281"/>
      <c r="U12" s="282"/>
      <c r="V12" s="283"/>
      <c r="W12" s="283"/>
      <c r="X12" s="280"/>
      <c r="Y12" s="281"/>
      <c r="Z12" s="284"/>
      <c r="AA12" s="285"/>
      <c r="AB12" s="270" t="str">
        <f t="shared" ref="AB12:AB17" si="0">IF(AW12="","",(ABS(AV12-AW12)*100))</f>
        <v/>
      </c>
      <c r="AC12" s="271"/>
      <c r="AD12" s="271"/>
      <c r="AE12" s="272"/>
      <c r="AF12" s="273"/>
      <c r="AG12" s="274"/>
      <c r="AH12" s="275" t="str">
        <f t="shared" ref="AH12:AH18" si="1">IF(ISBLANK(AF12),"",IF($AV$9=TRUE,AB12*AF12,(AB12*AF12)/9))</f>
        <v/>
      </c>
      <c r="AI12" s="276"/>
      <c r="AJ12" s="276"/>
      <c r="AK12" s="277"/>
      <c r="AL12" s="286"/>
      <c r="AM12" s="287"/>
      <c r="AN12" s="288"/>
      <c r="AO12" s="267" t="str">
        <f t="shared" ref="AO12:AO18" si="2">IF(ISBLANK(AL12),"",IF($AV$9=FALSE,(AL12*2000)/AH12,(AL12*1000)/AH12))</f>
        <v/>
      </c>
      <c r="AP12" s="268"/>
      <c r="AQ12" s="269"/>
      <c r="AR12" s="100"/>
      <c r="AS12" s="83" t="str">
        <f t="shared" ref="AS12:AS18" si="3">IF(ISBLANK(AL12),"",IF(ISBLANK(AR12), "?",IF(AO12&lt;ABS(AR12*0.05-AR12),"N",IF(AO12&gt;ABS(AR12*0.05+AR12),"N","Y"))))</f>
        <v/>
      </c>
      <c r="AV12" s="240" t="str">
        <f t="shared" ref="AV12:AV18" si="4">IF(ISBLANK(X12),"",P12&amp;"."&amp;S12)</f>
        <v/>
      </c>
      <c r="AW12" s="241" t="str">
        <f>IF(ISBLANK(X12),"",U12&amp;"."&amp;X12)</f>
        <v/>
      </c>
      <c r="AX12" s="4"/>
      <c r="BB12" s="9" t="s">
        <v>77</v>
      </c>
      <c r="BC12" s="9"/>
      <c r="BD12" s="9">
        <v>2016</v>
      </c>
      <c r="BE12" s="9"/>
      <c r="BF12" s="9"/>
      <c r="BG12" s="9" t="s">
        <v>75</v>
      </c>
      <c r="BH12" s="9">
        <v>0.09</v>
      </c>
      <c r="BI12" s="9"/>
      <c r="BJ12" s="9"/>
      <c r="BK12" s="9" t="s">
        <v>75</v>
      </c>
      <c r="BL12" s="9">
        <v>0.08</v>
      </c>
      <c r="BM12" s="4"/>
      <c r="BN12" s="13"/>
      <c r="BO12" s="11"/>
      <c r="BP12" s="11"/>
    </row>
    <row r="13" spans="1:73" ht="20.100000000000001" customHeight="1" x14ac:dyDescent="0.2">
      <c r="A13" s="457"/>
      <c r="B13" s="296"/>
      <c r="C13" s="297"/>
      <c r="D13" s="297"/>
      <c r="E13" s="297"/>
      <c r="F13" s="278"/>
      <c r="G13" s="279"/>
      <c r="H13" s="279"/>
      <c r="I13" s="289"/>
      <c r="J13" s="290"/>
      <c r="K13" s="290"/>
      <c r="L13" s="291"/>
      <c r="M13" s="101"/>
      <c r="N13" s="96" t="s">
        <v>51</v>
      </c>
      <c r="O13" s="103"/>
      <c r="P13" s="282"/>
      <c r="Q13" s="283"/>
      <c r="R13" s="283"/>
      <c r="S13" s="280"/>
      <c r="T13" s="281"/>
      <c r="U13" s="282"/>
      <c r="V13" s="283"/>
      <c r="W13" s="283"/>
      <c r="X13" s="280"/>
      <c r="Y13" s="281"/>
      <c r="Z13" s="284"/>
      <c r="AA13" s="285"/>
      <c r="AB13" s="270" t="str">
        <f t="shared" si="0"/>
        <v/>
      </c>
      <c r="AC13" s="271"/>
      <c r="AD13" s="271"/>
      <c r="AE13" s="272"/>
      <c r="AF13" s="273"/>
      <c r="AG13" s="274"/>
      <c r="AH13" s="275" t="str">
        <f t="shared" si="1"/>
        <v/>
      </c>
      <c r="AI13" s="276"/>
      <c r="AJ13" s="276"/>
      <c r="AK13" s="277"/>
      <c r="AL13" s="286"/>
      <c r="AM13" s="287"/>
      <c r="AN13" s="288"/>
      <c r="AO13" s="267" t="str">
        <f t="shared" si="2"/>
        <v/>
      </c>
      <c r="AP13" s="268"/>
      <c r="AQ13" s="269"/>
      <c r="AR13" s="100"/>
      <c r="AS13" s="83" t="str">
        <f t="shared" si="3"/>
        <v/>
      </c>
      <c r="AV13" s="240" t="str">
        <f t="shared" si="4"/>
        <v/>
      </c>
      <c r="AW13" s="241" t="str">
        <f t="shared" ref="AW13:AW18" si="5">IF(ISBLANK(X13),"",U13&amp;"."&amp;X13)</f>
        <v/>
      </c>
      <c r="AX13" s="4"/>
      <c r="BB13" s="9" t="s">
        <v>79</v>
      </c>
      <c r="BC13" s="9"/>
      <c r="BD13" s="9">
        <v>2017</v>
      </c>
      <c r="BE13" s="9"/>
      <c r="BF13" s="9"/>
      <c r="BG13" s="9" t="s">
        <v>226</v>
      </c>
      <c r="BH13" s="9"/>
      <c r="BI13" s="9"/>
      <c r="BJ13" s="9"/>
      <c r="BK13" s="9"/>
      <c r="BL13" s="9"/>
      <c r="BM13" s="4"/>
      <c r="BN13" s="13"/>
      <c r="BO13" s="14"/>
      <c r="BP13" s="11"/>
    </row>
    <row r="14" spans="1:73" ht="20.100000000000001" customHeight="1" x14ac:dyDescent="0.2">
      <c r="A14" s="457"/>
      <c r="B14" s="296"/>
      <c r="C14" s="297"/>
      <c r="D14" s="297"/>
      <c r="E14" s="297"/>
      <c r="F14" s="278"/>
      <c r="G14" s="279"/>
      <c r="H14" s="279"/>
      <c r="I14" s="289"/>
      <c r="J14" s="290"/>
      <c r="K14" s="290"/>
      <c r="L14" s="291"/>
      <c r="M14" s="101"/>
      <c r="N14" s="96" t="s">
        <v>51</v>
      </c>
      <c r="O14" s="103"/>
      <c r="P14" s="282"/>
      <c r="Q14" s="283"/>
      <c r="R14" s="283"/>
      <c r="S14" s="280"/>
      <c r="T14" s="281"/>
      <c r="U14" s="282"/>
      <c r="V14" s="283"/>
      <c r="W14" s="283"/>
      <c r="X14" s="280"/>
      <c r="Y14" s="281"/>
      <c r="Z14" s="284"/>
      <c r="AA14" s="285"/>
      <c r="AB14" s="270" t="str">
        <f t="shared" si="0"/>
        <v/>
      </c>
      <c r="AC14" s="271"/>
      <c r="AD14" s="271"/>
      <c r="AE14" s="272"/>
      <c r="AF14" s="273"/>
      <c r="AG14" s="274"/>
      <c r="AH14" s="275" t="str">
        <f t="shared" si="1"/>
        <v/>
      </c>
      <c r="AI14" s="276"/>
      <c r="AJ14" s="276"/>
      <c r="AK14" s="277"/>
      <c r="AL14" s="286"/>
      <c r="AM14" s="287"/>
      <c r="AN14" s="288"/>
      <c r="AO14" s="267" t="str">
        <f t="shared" si="2"/>
        <v/>
      </c>
      <c r="AP14" s="268"/>
      <c r="AQ14" s="269"/>
      <c r="AR14" s="100"/>
      <c r="AS14" s="83" t="str">
        <f t="shared" si="3"/>
        <v/>
      </c>
      <c r="AV14" s="240" t="str">
        <f t="shared" si="4"/>
        <v/>
      </c>
      <c r="AW14" s="241" t="str">
        <f t="shared" si="5"/>
        <v/>
      </c>
      <c r="AX14" s="4"/>
      <c r="BB14" s="9" t="s">
        <v>80</v>
      </c>
      <c r="BC14" s="9"/>
      <c r="BD14" s="9">
        <v>2018</v>
      </c>
      <c r="BE14" s="9"/>
      <c r="BF14" s="9"/>
      <c r="BG14" s="9" t="s">
        <v>86</v>
      </c>
      <c r="BH14" s="9"/>
      <c r="BI14" s="9"/>
      <c r="BJ14" s="9"/>
      <c r="BK14" s="9" t="s">
        <v>86</v>
      </c>
      <c r="BL14" s="9"/>
      <c r="BM14" s="4"/>
      <c r="BN14" s="97"/>
      <c r="BO14" s="11"/>
      <c r="BP14" s="11"/>
    </row>
    <row r="15" spans="1:73" ht="20.100000000000001" customHeight="1" x14ac:dyDescent="0.2">
      <c r="A15" s="457"/>
      <c r="B15" s="298"/>
      <c r="C15" s="299"/>
      <c r="D15" s="299"/>
      <c r="E15" s="300"/>
      <c r="F15" s="278"/>
      <c r="G15" s="279"/>
      <c r="H15" s="279"/>
      <c r="I15" s="289"/>
      <c r="J15" s="290"/>
      <c r="K15" s="290"/>
      <c r="L15" s="291"/>
      <c r="M15" s="101"/>
      <c r="N15" s="96" t="s">
        <v>51</v>
      </c>
      <c r="O15" s="103"/>
      <c r="P15" s="282"/>
      <c r="Q15" s="283"/>
      <c r="R15" s="283"/>
      <c r="S15" s="280"/>
      <c r="T15" s="281"/>
      <c r="U15" s="282"/>
      <c r="V15" s="283"/>
      <c r="W15" s="283"/>
      <c r="X15" s="280"/>
      <c r="Y15" s="281"/>
      <c r="Z15" s="284"/>
      <c r="AA15" s="285"/>
      <c r="AB15" s="270" t="str">
        <f t="shared" si="0"/>
        <v/>
      </c>
      <c r="AC15" s="271"/>
      <c r="AD15" s="271"/>
      <c r="AE15" s="272"/>
      <c r="AF15" s="273"/>
      <c r="AG15" s="274"/>
      <c r="AH15" s="275" t="str">
        <f t="shared" si="1"/>
        <v/>
      </c>
      <c r="AI15" s="276"/>
      <c r="AJ15" s="276"/>
      <c r="AK15" s="277"/>
      <c r="AL15" s="286"/>
      <c r="AM15" s="287"/>
      <c r="AN15" s="288"/>
      <c r="AO15" s="267" t="str">
        <f t="shared" si="2"/>
        <v/>
      </c>
      <c r="AP15" s="268"/>
      <c r="AQ15" s="269"/>
      <c r="AR15" s="100"/>
      <c r="AS15" s="83" t="str">
        <f t="shared" si="3"/>
        <v/>
      </c>
      <c r="AV15" s="240" t="str">
        <f t="shared" si="4"/>
        <v/>
      </c>
      <c r="AW15" s="241" t="str">
        <f t="shared" si="5"/>
        <v/>
      </c>
      <c r="AX15" s="4"/>
      <c r="BB15" s="1" t="s">
        <v>226</v>
      </c>
      <c r="BC15" s="9"/>
      <c r="BD15" s="9"/>
      <c r="BE15" s="9"/>
      <c r="BF15" s="9"/>
      <c r="BG15" s="9" t="s">
        <v>72</v>
      </c>
      <c r="BH15" s="9">
        <v>0.08</v>
      </c>
      <c r="BI15" s="9"/>
      <c r="BJ15" s="9"/>
      <c r="BK15" s="9" t="s">
        <v>72</v>
      </c>
      <c r="BL15" s="9">
        <v>7.0000000000000007E-2</v>
      </c>
      <c r="BM15" s="4"/>
      <c r="BN15" s="13"/>
      <c r="BO15" s="11"/>
      <c r="BP15" s="11"/>
    </row>
    <row r="16" spans="1:73" ht="20.100000000000001" customHeight="1" x14ac:dyDescent="0.2">
      <c r="A16" s="457"/>
      <c r="B16" s="296"/>
      <c r="C16" s="297"/>
      <c r="D16" s="297"/>
      <c r="E16" s="297"/>
      <c r="F16" s="278"/>
      <c r="G16" s="279"/>
      <c r="H16" s="279"/>
      <c r="I16" s="289"/>
      <c r="J16" s="290"/>
      <c r="K16" s="290"/>
      <c r="L16" s="291"/>
      <c r="M16" s="101"/>
      <c r="N16" s="96" t="s">
        <v>51</v>
      </c>
      <c r="O16" s="103"/>
      <c r="P16" s="282"/>
      <c r="Q16" s="283"/>
      <c r="R16" s="283"/>
      <c r="S16" s="280"/>
      <c r="T16" s="281"/>
      <c r="U16" s="282"/>
      <c r="V16" s="283"/>
      <c r="W16" s="283"/>
      <c r="X16" s="280"/>
      <c r="Y16" s="281"/>
      <c r="Z16" s="284"/>
      <c r="AA16" s="285"/>
      <c r="AB16" s="270" t="str">
        <f t="shared" si="0"/>
        <v/>
      </c>
      <c r="AC16" s="271"/>
      <c r="AD16" s="271"/>
      <c r="AE16" s="272"/>
      <c r="AF16" s="273"/>
      <c r="AG16" s="274"/>
      <c r="AH16" s="275" t="str">
        <f t="shared" si="1"/>
        <v/>
      </c>
      <c r="AI16" s="276"/>
      <c r="AJ16" s="276"/>
      <c r="AK16" s="277"/>
      <c r="AL16" s="286"/>
      <c r="AM16" s="287"/>
      <c r="AN16" s="288"/>
      <c r="AO16" s="267" t="str">
        <f t="shared" si="2"/>
        <v/>
      </c>
      <c r="AP16" s="268"/>
      <c r="AQ16" s="269"/>
      <c r="AR16" s="100"/>
      <c r="AS16" s="83" t="str">
        <f t="shared" si="3"/>
        <v/>
      </c>
      <c r="AV16" s="240" t="str">
        <f t="shared" si="4"/>
        <v/>
      </c>
      <c r="AW16" s="241" t="str">
        <f t="shared" si="5"/>
        <v/>
      </c>
      <c r="AX16" s="4"/>
      <c r="BB16" s="9" t="s">
        <v>196</v>
      </c>
      <c r="BC16" s="4"/>
      <c r="BD16" s="4"/>
      <c r="BE16" s="4"/>
      <c r="BF16" s="4"/>
      <c r="BG16" s="9" t="s">
        <v>78</v>
      </c>
      <c r="BH16" s="4">
        <v>0.06</v>
      </c>
      <c r="BI16" s="4"/>
      <c r="BJ16" s="4"/>
      <c r="BK16" s="9" t="s">
        <v>78</v>
      </c>
      <c r="BL16" s="4">
        <v>0.05</v>
      </c>
      <c r="BM16" s="4"/>
    </row>
    <row r="17" spans="1:68" ht="20.100000000000001" customHeight="1" x14ac:dyDescent="0.2">
      <c r="A17" s="457"/>
      <c r="B17" s="296"/>
      <c r="C17" s="297"/>
      <c r="D17" s="297"/>
      <c r="E17" s="297"/>
      <c r="F17" s="278"/>
      <c r="G17" s="279"/>
      <c r="H17" s="279"/>
      <c r="I17" s="289"/>
      <c r="J17" s="290"/>
      <c r="K17" s="290"/>
      <c r="L17" s="291"/>
      <c r="M17" s="101"/>
      <c r="N17" s="96" t="s">
        <v>51</v>
      </c>
      <c r="O17" s="103"/>
      <c r="P17" s="282"/>
      <c r="Q17" s="283"/>
      <c r="R17" s="283"/>
      <c r="S17" s="280"/>
      <c r="T17" s="281"/>
      <c r="U17" s="282"/>
      <c r="V17" s="283"/>
      <c r="W17" s="283"/>
      <c r="X17" s="280"/>
      <c r="Y17" s="281"/>
      <c r="Z17" s="284"/>
      <c r="AA17" s="285"/>
      <c r="AB17" s="270" t="str">
        <f t="shared" si="0"/>
        <v/>
      </c>
      <c r="AC17" s="271"/>
      <c r="AD17" s="271"/>
      <c r="AE17" s="272"/>
      <c r="AF17" s="273"/>
      <c r="AG17" s="274"/>
      <c r="AH17" s="275" t="str">
        <f t="shared" si="1"/>
        <v/>
      </c>
      <c r="AI17" s="276"/>
      <c r="AJ17" s="276"/>
      <c r="AK17" s="277"/>
      <c r="AL17" s="286"/>
      <c r="AM17" s="287"/>
      <c r="AN17" s="288"/>
      <c r="AO17" s="267" t="str">
        <f t="shared" si="2"/>
        <v/>
      </c>
      <c r="AP17" s="268"/>
      <c r="AQ17" s="269"/>
      <c r="AR17" s="100"/>
      <c r="AS17" s="83" t="str">
        <f t="shared" si="3"/>
        <v/>
      </c>
      <c r="AV17" s="240" t="str">
        <f t="shared" si="4"/>
        <v/>
      </c>
      <c r="AW17" s="241" t="str">
        <f t="shared" si="5"/>
        <v/>
      </c>
      <c r="AX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</row>
    <row r="18" spans="1:68" ht="20.100000000000001" customHeight="1" thickBot="1" x14ac:dyDescent="0.25">
      <c r="A18" s="458"/>
      <c r="B18" s="326"/>
      <c r="C18" s="327"/>
      <c r="D18" s="327"/>
      <c r="E18" s="327"/>
      <c r="F18" s="278"/>
      <c r="G18" s="279"/>
      <c r="H18" s="279"/>
      <c r="I18" s="289"/>
      <c r="J18" s="290"/>
      <c r="K18" s="290"/>
      <c r="L18" s="291"/>
      <c r="M18" s="101"/>
      <c r="N18" s="96" t="s">
        <v>51</v>
      </c>
      <c r="O18" s="103"/>
      <c r="P18" s="330"/>
      <c r="Q18" s="331"/>
      <c r="R18" s="331"/>
      <c r="S18" s="319"/>
      <c r="T18" s="320"/>
      <c r="U18" s="330"/>
      <c r="V18" s="331"/>
      <c r="W18" s="331"/>
      <c r="X18" s="319"/>
      <c r="Y18" s="320"/>
      <c r="Z18" s="328"/>
      <c r="AA18" s="329"/>
      <c r="AB18" s="332" t="str">
        <f t="shared" ref="AB18" si="6">IF(AW18="","",(ABS(AV18-AW18)*100))</f>
        <v/>
      </c>
      <c r="AC18" s="333"/>
      <c r="AD18" s="333"/>
      <c r="AE18" s="334"/>
      <c r="AF18" s="363"/>
      <c r="AG18" s="364"/>
      <c r="AH18" s="275" t="str">
        <f t="shared" si="1"/>
        <v/>
      </c>
      <c r="AI18" s="276"/>
      <c r="AJ18" s="276"/>
      <c r="AK18" s="277"/>
      <c r="AL18" s="286"/>
      <c r="AM18" s="287"/>
      <c r="AN18" s="288"/>
      <c r="AO18" s="267" t="str">
        <f t="shared" si="2"/>
        <v/>
      </c>
      <c r="AP18" s="268"/>
      <c r="AQ18" s="269"/>
      <c r="AR18" s="100"/>
      <c r="AS18" s="83" t="str">
        <f t="shared" si="3"/>
        <v/>
      </c>
      <c r="AV18" s="242" t="str">
        <f t="shared" si="4"/>
        <v/>
      </c>
      <c r="AW18" s="243" t="str">
        <f t="shared" si="5"/>
        <v/>
      </c>
      <c r="AX18" s="4"/>
      <c r="BB18" s="4" t="s">
        <v>213</v>
      </c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</row>
    <row r="19" spans="1:68" ht="24" customHeight="1" thickTop="1" thickBot="1" x14ac:dyDescent="0.3">
      <c r="B19" s="316" t="s">
        <v>40</v>
      </c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8"/>
      <c r="AB19" s="313" t="s">
        <v>205</v>
      </c>
      <c r="AC19" s="314"/>
      <c r="AD19" s="314"/>
      <c r="AE19" s="314"/>
      <c r="AF19" s="314"/>
      <c r="AG19" s="315"/>
      <c r="AH19" s="321">
        <f>SUM(AH11:AK18)</f>
        <v>0</v>
      </c>
      <c r="AI19" s="322"/>
      <c r="AJ19" s="322"/>
      <c r="AK19" s="323"/>
      <c r="AL19" s="324">
        <f>SUM(AL11:AN18)</f>
        <v>0</v>
      </c>
      <c r="AM19" s="325"/>
      <c r="AN19" s="325"/>
      <c r="AO19" s="335" t="s">
        <v>204</v>
      </c>
      <c r="AP19" s="336"/>
      <c r="AQ19" s="336"/>
      <c r="AR19" s="396" t="str">
        <f>IF(AH19=0,"",(AL19*2000)/AH19)</f>
        <v/>
      </c>
      <c r="AS19" s="397"/>
      <c r="AV19" s="4"/>
      <c r="AW19" s="16"/>
      <c r="AX19" s="17"/>
      <c r="AY19" s="11"/>
      <c r="AZ19" s="11"/>
      <c r="BA19" s="11"/>
      <c r="BB19" s="1" t="s">
        <v>228</v>
      </c>
    </row>
    <row r="20" spans="1:68" ht="20.100000000000001" customHeight="1" thickTop="1" thickBot="1" x14ac:dyDescent="0.25">
      <c r="B20" s="337" t="s">
        <v>4</v>
      </c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9"/>
      <c r="AB20" s="409" t="s">
        <v>53</v>
      </c>
      <c r="AC20" s="309"/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445"/>
      <c r="AP20" s="446"/>
      <c r="AQ20" s="446"/>
      <c r="AR20" s="446"/>
      <c r="AS20" s="447"/>
      <c r="AV20" s="4"/>
      <c r="AW20" s="20"/>
      <c r="AX20" s="21"/>
      <c r="AY20" s="22"/>
      <c r="AZ20" s="22"/>
      <c r="BA20" s="22"/>
      <c r="BB20" s="1" t="s">
        <v>214</v>
      </c>
    </row>
    <row r="21" spans="1:68" ht="20.100000000000001" customHeight="1" thickTop="1" thickBot="1" x14ac:dyDescent="0.25">
      <c r="B21" s="451" t="s">
        <v>83</v>
      </c>
      <c r="C21" s="452"/>
      <c r="D21" s="452"/>
      <c r="E21" s="452"/>
      <c r="F21" s="452"/>
      <c r="G21" s="452"/>
      <c r="H21" s="452"/>
      <c r="I21" s="452"/>
      <c r="J21" s="452"/>
      <c r="K21" s="452"/>
      <c r="L21" s="453"/>
      <c r="M21" s="448"/>
      <c r="N21" s="449"/>
      <c r="O21" s="449"/>
      <c r="P21" s="450"/>
      <c r="Q21" s="454" t="str">
        <f>IF(ISBLANK($H$6)," ",IF(ISBLANK($M$21),"Missing the FDOT Spec Year",""))</f>
        <v xml:space="preserve"> </v>
      </c>
      <c r="R21" s="452"/>
      <c r="S21" s="452"/>
      <c r="T21" s="452"/>
      <c r="U21" s="452"/>
      <c r="V21" s="452"/>
      <c r="W21" s="452"/>
      <c r="X21" s="452"/>
      <c r="Y21" s="452"/>
      <c r="Z21" s="452"/>
      <c r="AA21" s="455"/>
      <c r="AB21" s="443" t="s">
        <v>47</v>
      </c>
      <c r="AC21" s="407"/>
      <c r="AD21" s="407"/>
      <c r="AE21" s="407"/>
      <c r="AF21" s="407"/>
      <c r="AG21" s="407"/>
      <c r="AH21" s="407"/>
      <c r="AI21" s="407"/>
      <c r="AJ21" s="407"/>
      <c r="AK21" s="407"/>
      <c r="AL21" s="407"/>
      <c r="AM21" s="407"/>
      <c r="AN21" s="407"/>
      <c r="AO21" s="407"/>
      <c r="AP21" s="407"/>
      <c r="AQ21" s="305"/>
      <c r="AR21" s="305"/>
      <c r="AS21" s="444"/>
      <c r="AV21" s="4"/>
      <c r="AW21" s="25"/>
      <c r="AX21" s="4"/>
      <c r="BB21" s="1" t="s">
        <v>215</v>
      </c>
      <c r="BP21" s="244">
        <f>IF(ISBLANK(M21),1,0)</f>
        <v>1</v>
      </c>
    </row>
    <row r="22" spans="1:68" ht="16.5" thickTop="1" thickBot="1" x14ac:dyDescent="0.25">
      <c r="B22" s="354" t="s">
        <v>27</v>
      </c>
      <c r="C22" s="355"/>
      <c r="D22" s="355"/>
      <c r="E22" s="355"/>
      <c r="F22" s="355"/>
      <c r="G22" s="356"/>
      <c r="H22" s="357"/>
      <c r="I22" s="358"/>
      <c r="J22" s="358"/>
      <c r="K22" s="358"/>
      <c r="L22" s="359"/>
      <c r="M22" s="349"/>
      <c r="N22" s="350"/>
      <c r="O22" s="350"/>
      <c r="P22" s="350"/>
      <c r="Q22" s="382"/>
      <c r="R22" s="349"/>
      <c r="S22" s="350"/>
      <c r="T22" s="350"/>
      <c r="U22" s="350"/>
      <c r="V22" s="350"/>
      <c r="W22" s="349"/>
      <c r="X22" s="350"/>
      <c r="Y22" s="350"/>
      <c r="Z22" s="350"/>
      <c r="AA22" s="350"/>
      <c r="AB22" s="337" t="s">
        <v>41</v>
      </c>
      <c r="AC22" s="338"/>
      <c r="AD22" s="338"/>
      <c r="AE22" s="338"/>
      <c r="AF22" s="338"/>
      <c r="AG22" s="338" t="s">
        <v>31</v>
      </c>
      <c r="AH22" s="338"/>
      <c r="AI22" s="338" t="s">
        <v>48</v>
      </c>
      <c r="AJ22" s="338"/>
      <c r="AK22" s="338"/>
      <c r="AL22" s="338"/>
      <c r="AM22" s="401" t="s">
        <v>38</v>
      </c>
      <c r="AN22" s="401"/>
      <c r="AO22" s="401"/>
      <c r="AP22" s="402"/>
      <c r="AQ22" s="6"/>
      <c r="AR22" s="6"/>
      <c r="AS22" s="7"/>
      <c r="AV22" s="4"/>
      <c r="AW22" s="4"/>
      <c r="AX22" s="4"/>
      <c r="BB22" s="1" t="s">
        <v>229</v>
      </c>
      <c r="BK22" s="1">
        <f>65030-25050</f>
        <v>39980</v>
      </c>
    </row>
    <row r="23" spans="1:68" ht="15.75" thickTop="1" x14ac:dyDescent="0.2">
      <c r="B23" s="360" t="s">
        <v>42</v>
      </c>
      <c r="C23" s="361"/>
      <c r="D23" s="361"/>
      <c r="E23" s="361"/>
      <c r="F23" s="361"/>
      <c r="G23" s="362"/>
      <c r="H23" s="346"/>
      <c r="I23" s="347"/>
      <c r="J23" s="347"/>
      <c r="K23" s="347"/>
      <c r="L23" s="348"/>
      <c r="M23" s="346"/>
      <c r="N23" s="347"/>
      <c r="O23" s="347"/>
      <c r="P23" s="347"/>
      <c r="Q23" s="348"/>
      <c r="R23" s="346"/>
      <c r="S23" s="347"/>
      <c r="T23" s="347"/>
      <c r="U23" s="347"/>
      <c r="V23" s="348"/>
      <c r="W23" s="346"/>
      <c r="X23" s="347"/>
      <c r="Y23" s="347"/>
      <c r="Z23" s="347"/>
      <c r="AA23" s="348"/>
      <c r="AB23" s="381"/>
      <c r="AC23" s="350"/>
      <c r="AD23" s="350"/>
      <c r="AE23" s="350"/>
      <c r="AF23" s="382"/>
      <c r="AG23" s="282"/>
      <c r="AH23" s="380"/>
      <c r="AI23" s="282"/>
      <c r="AJ23" s="283"/>
      <c r="AK23" s="283"/>
      <c r="AL23" s="380"/>
      <c r="AM23" s="386"/>
      <c r="AN23" s="387"/>
      <c r="AO23" s="387"/>
      <c r="AP23" s="388"/>
      <c r="AQ23" s="398" t="str">
        <f>IF(ISBLANK(AM23),"",IF(ISBLANK($AO$20), "?",IF($AV$9=FALSE,IF(AM23&lt;ABS(25-$AO$20),"N",IF(AM23&gt;ABS(25+$AO$20),"N","Y")))))</f>
        <v/>
      </c>
      <c r="AR23" s="399"/>
      <c r="AS23" s="400"/>
      <c r="AU23" s="11"/>
      <c r="AV23" s="4"/>
      <c r="AW23" s="25"/>
      <c r="AX23" s="17"/>
      <c r="AY23" s="11"/>
      <c r="AZ23" s="11"/>
      <c r="BA23" s="11"/>
      <c r="BB23" s="1" t="s">
        <v>216</v>
      </c>
      <c r="BC23" s="11"/>
    </row>
    <row r="24" spans="1:68" ht="20.100000000000001" customHeight="1" x14ac:dyDescent="0.2">
      <c r="B24" s="351" t="s">
        <v>5</v>
      </c>
      <c r="C24" s="352"/>
      <c r="D24" s="352"/>
      <c r="E24" s="352"/>
      <c r="F24" s="352"/>
      <c r="G24" s="353"/>
      <c r="H24" s="340"/>
      <c r="I24" s="341"/>
      <c r="J24" s="341"/>
      <c r="K24" s="341"/>
      <c r="L24" s="342"/>
      <c r="M24" s="340" t="str">
        <f>IF(ISBLANK(M$22),"","Input Pay Item No.")</f>
        <v/>
      </c>
      <c r="N24" s="341"/>
      <c r="O24" s="341"/>
      <c r="P24" s="341"/>
      <c r="Q24" s="342"/>
      <c r="R24" s="340" t="str">
        <f t="shared" ref="R24" si="7">IF(ISBLANK(R$22),"","Input Pay Item No.")</f>
        <v/>
      </c>
      <c r="S24" s="341"/>
      <c r="T24" s="341"/>
      <c r="U24" s="341"/>
      <c r="V24" s="342"/>
      <c r="W24" s="340" t="str">
        <f t="shared" ref="W24" si="8">IF(ISBLANK(W$22),"","Input Pay Item No.")</f>
        <v/>
      </c>
      <c r="X24" s="341"/>
      <c r="Y24" s="341"/>
      <c r="Z24" s="341"/>
      <c r="AA24" s="342"/>
      <c r="AB24" s="381"/>
      <c r="AC24" s="350"/>
      <c r="AD24" s="350"/>
      <c r="AE24" s="350"/>
      <c r="AF24" s="382"/>
      <c r="AG24" s="282"/>
      <c r="AH24" s="380"/>
      <c r="AI24" s="282"/>
      <c r="AJ24" s="283"/>
      <c r="AK24" s="283"/>
      <c r="AL24" s="380"/>
      <c r="AM24" s="386"/>
      <c r="AN24" s="387"/>
      <c r="AO24" s="387"/>
      <c r="AP24" s="388"/>
      <c r="AQ24" s="383" t="str">
        <f t="shared" ref="AQ24:AQ41" si="9">IF(ISBLANK(AM24),"",IF($AV$9=FALSE,IF(AM24&lt;ABS(25-$AO$20),"N",IF(AM24&gt;ABS(25+$AO$20),"N","Y"))))</f>
        <v/>
      </c>
      <c r="AR24" s="384"/>
      <c r="AS24" s="385"/>
      <c r="AU24" s="11"/>
      <c r="AV24" s="20"/>
      <c r="AW24" s="20"/>
      <c r="AX24" s="20"/>
      <c r="AY24" s="26"/>
      <c r="AZ24" s="26"/>
      <c r="BA24" s="26"/>
      <c r="BB24" s="1" t="s">
        <v>217</v>
      </c>
      <c r="BC24" s="11"/>
      <c r="BD24" s="11"/>
      <c r="BE24" s="11"/>
      <c r="BF24" s="11"/>
      <c r="BG24" s="11"/>
    </row>
    <row r="25" spans="1:68" ht="27" customHeight="1" x14ac:dyDescent="0.2">
      <c r="B25" s="351" t="s">
        <v>73</v>
      </c>
      <c r="C25" s="352"/>
      <c r="D25" s="352"/>
      <c r="E25" s="352"/>
      <c r="F25" s="352"/>
      <c r="G25" s="353"/>
      <c r="H25" s="340"/>
      <c r="I25" s="341"/>
      <c r="J25" s="341"/>
      <c r="K25" s="341"/>
      <c r="L25" s="342"/>
      <c r="M25" s="340"/>
      <c r="N25" s="341"/>
      <c r="O25" s="341"/>
      <c r="P25" s="341"/>
      <c r="Q25" s="342"/>
      <c r="R25" s="340"/>
      <c r="S25" s="341"/>
      <c r="T25" s="341"/>
      <c r="U25" s="341"/>
      <c r="V25" s="342"/>
      <c r="W25" s="340"/>
      <c r="X25" s="341"/>
      <c r="Y25" s="341"/>
      <c r="Z25" s="341"/>
      <c r="AA25" s="342"/>
      <c r="AB25" s="381"/>
      <c r="AC25" s="350">
        <v>42381</v>
      </c>
      <c r="AD25" s="350"/>
      <c r="AE25" s="350"/>
      <c r="AF25" s="382"/>
      <c r="AG25" s="282"/>
      <c r="AH25" s="380"/>
      <c r="AI25" s="282"/>
      <c r="AJ25" s="283"/>
      <c r="AK25" s="283"/>
      <c r="AL25" s="380"/>
      <c r="AM25" s="386"/>
      <c r="AN25" s="387"/>
      <c r="AO25" s="387"/>
      <c r="AP25" s="388"/>
      <c r="AQ25" s="383" t="str">
        <f t="shared" si="9"/>
        <v/>
      </c>
      <c r="AR25" s="384"/>
      <c r="AS25" s="385"/>
      <c r="AU25" s="26"/>
      <c r="AV25" s="21"/>
      <c r="AW25" s="21"/>
      <c r="AX25" s="4"/>
      <c r="AY25" s="27"/>
      <c r="BA25" s="11"/>
      <c r="BB25" s="11" t="s">
        <v>218</v>
      </c>
      <c r="BC25" s="11"/>
    </row>
    <row r="26" spans="1:68" ht="33.75" customHeight="1" x14ac:dyDescent="0.2">
      <c r="B26" s="351" t="s">
        <v>147</v>
      </c>
      <c r="C26" s="352"/>
      <c r="D26" s="352"/>
      <c r="E26" s="352"/>
      <c r="F26" s="352"/>
      <c r="G26" s="353"/>
      <c r="H26" s="340"/>
      <c r="I26" s="341"/>
      <c r="J26" s="341"/>
      <c r="K26" s="341"/>
      <c r="L26" s="342"/>
      <c r="M26" s="340"/>
      <c r="N26" s="341"/>
      <c r="O26" s="341"/>
      <c r="P26" s="341"/>
      <c r="Q26" s="342"/>
      <c r="R26" s="340"/>
      <c r="S26" s="341"/>
      <c r="T26" s="341"/>
      <c r="U26" s="341"/>
      <c r="V26" s="342"/>
      <c r="W26" s="340"/>
      <c r="X26" s="341"/>
      <c r="Y26" s="341"/>
      <c r="Z26" s="341"/>
      <c r="AA26" s="342"/>
      <c r="AB26" s="381"/>
      <c r="AC26" s="350"/>
      <c r="AD26" s="350"/>
      <c r="AE26" s="350"/>
      <c r="AF26" s="382"/>
      <c r="AG26" s="282"/>
      <c r="AH26" s="380"/>
      <c r="AI26" s="282"/>
      <c r="AJ26" s="283"/>
      <c r="AK26" s="283"/>
      <c r="AL26" s="380"/>
      <c r="AM26" s="386"/>
      <c r="AN26" s="387"/>
      <c r="AO26" s="387"/>
      <c r="AP26" s="388"/>
      <c r="AQ26" s="383" t="str">
        <f t="shared" si="9"/>
        <v/>
      </c>
      <c r="AR26" s="384"/>
      <c r="AS26" s="385"/>
      <c r="AU26" s="11"/>
      <c r="AV26" s="17"/>
      <c r="AW26" s="17"/>
      <c r="AX26" s="4"/>
      <c r="BA26" s="28"/>
      <c r="BB26" s="11" t="s">
        <v>227</v>
      </c>
      <c r="BC26" s="28"/>
    </row>
    <row r="27" spans="1:68" ht="27.6" customHeight="1" x14ac:dyDescent="0.2">
      <c r="B27" s="351" t="s">
        <v>81</v>
      </c>
      <c r="C27" s="352"/>
      <c r="D27" s="352"/>
      <c r="E27" s="352"/>
      <c r="F27" s="352"/>
      <c r="G27" s="353"/>
      <c r="H27" s="343" t="str">
        <f>IF(ISBLANK($M$21),"Input FDOT Spec Year",IF($AX$38=FALSE,IF(ISBLANK(H22),"Input Date",IF(ISBLANK(H25),"Input Cell H26",IF(ISBLANK(H26),"Input Cell H27",(IF(H25="ARMI","0.6 to 0.8",(IF($M$21=$BD$10,IF(OR(H25="Base Course",H25="Structural Course",H25="Dense Graded FC"),VLOOKUP(H26,$BK$10:$BL$13,2,FALSE),IF(H25="Open Graded FC",VLOOKUP(H26,$BK$15:$BL$16,2,FALSE))),IF($AX$38=FALSE,(IF($M$21=$BD$11,IF(OR(H25="Base Course",H25="Structural Course",H25="Dense Graded FC"),VLOOKUP(H26,$BK$10:$BL$13,2,FALSE),IF(H25="Open Graded FC",VLOOKUP(H26,$BK$15:$BL$16,2,FALSE))),IF($AX$38=FALSE,IF(OR($M$21=$BD$12,$M$21=$BD$13,$M$21=$BD$14),IF(OR(H25="Base Course",H25="Structural Course",H25="Dense Graded FC"),VLOOKUP(H26,$BG$10:$BH$13,2,FALSE),IF(H25="Open Graded FC",VLOOKUP(H26,$BG$15:$BH$16,2,FALSE)))))))))))))))))</f>
        <v>Input FDOT Spec Year</v>
      </c>
      <c r="I27" s="344" t="e">
        <f>IF(ISBLANK(#REF!),"",IF($AX$38=FALSE,(IF(#REF!=#REF!,IF(OR(#REF!="Base Course",#REF!="Structural Course",#REF!="Dense Graded FC"),VLOOKUP(#REF!,$BG$10:$BH$13,2,FALSE),IF(#REF!="Open Graded FC",VLOOKUP(#REF!,$BG$15:$BH$15,2,FALSE))),IF($AX$38=FALSE,IF(#REF!=#REF!,IF(OR(#REF!="Base Course",#REF!="Structural Course",#REF!="Dense Graded FC"),VLOOKUP(#REF!,$BG$10:$BH$13,2,FALSE),IF(#REF!="Open Graded FC",VLOOKUP(#REF!,$BG$15:$BH$15,2,FALSE))))))),"0.6 to 0.8"))</f>
        <v>#REF!</v>
      </c>
      <c r="J27" s="344" t="e">
        <f>IF(ISBLANK(#REF!),"",IF($AX$38=FALSE,(IF(#REF!=#REF!,IF(OR(#REF!="Base Course",#REF!="Structural Course",#REF!="Dense Graded FC"),VLOOKUP(#REF!,$BG$10:$BH$13,2,FALSE),IF(#REF!="Open Graded FC",VLOOKUP(#REF!,$BG$15:$BH$15,2,FALSE))),IF($AX$38=FALSE,IF(#REF!=#REF!,IF(OR(#REF!="Base Course",#REF!="Structural Course",#REF!="Dense Graded FC"),VLOOKUP(#REF!,$BG$10:$BH$13,2,FALSE),IF(#REF!="Open Graded FC",VLOOKUP(#REF!,$BG$15:$BH$15,2,FALSE))))))),"0.6 to 0.8"))</f>
        <v>#REF!</v>
      </c>
      <c r="K27" s="344" t="e">
        <f>IF(ISBLANK(#REF!),"",IF($AX$38=FALSE,(IF(#REF!=#REF!,IF(OR(#REF!="Base Course",#REF!="Structural Course",#REF!="Dense Graded FC"),VLOOKUP(#REF!,$BG$10:$BH$13,2,FALSE),IF(#REF!="Open Graded FC",VLOOKUP(#REF!,$BG$15:$BH$15,2,FALSE))),IF($AX$38=FALSE,IF(#REF!=#REF!,IF(OR(#REF!="Base Course",#REF!="Structural Course",#REF!="Dense Graded FC"),VLOOKUP(#REF!,$BG$10:$BH$13,2,FALSE),IF(#REF!="Open Graded FC",VLOOKUP(#REF!,$BG$15:$BH$15,2,FALSE))))))),"0.6 to 0.8"))</f>
        <v>#REF!</v>
      </c>
      <c r="L27" s="345" t="e">
        <f>IF(ISBLANK(#REF!),"",IF($AX$38=FALSE,(IF(#REF!=#REF!,IF(OR(#REF!="Base Course",#REF!="Structural Course",#REF!="Dense Graded FC"),VLOOKUP(#REF!,$BG$10:$BH$13,2,FALSE),IF(#REF!="Open Graded FC",VLOOKUP(#REF!,$BG$15:$BH$15,2,FALSE))),IF($AX$38=FALSE,IF(#REF!=#REF!,IF(OR(#REF!="Base Course",#REF!="Structural Course",#REF!="Dense Graded FC"),VLOOKUP(#REF!,$BG$10:$BH$13,2,FALSE),IF(#REF!="Open Graded FC",VLOOKUP(#REF!,$BG$15:$BH$15,2,FALSE))))))),"0.6 to 0.8"))</f>
        <v>#REF!</v>
      </c>
      <c r="M27" s="343" t="str">
        <f>IF(ISBLANK($M$21),"Input FDOT Spec Year",IF($AX$38=FALSE,IF(ISBLANK(M22),"Input Date",IF(ISBLANK(M25),"Input Cell H26",IF(ISBLANK(M26),"Input Cell H27",(IF(M25="ARMI","0.6 to 0.8",(IF($M$21=$BD$10,IF(OR(M25="Base Course",M25="Structural Course",M25="Dense Graded FC"),VLOOKUP(M26,$BK$10:$BL$13,2,FALSE),IF(M25="Open Graded FC",VLOOKUP(M26,$BK$15:$BL$16,2,FALSE))),IF($AX$38=FALSE,(IF($M$21=$BD$11,IF(OR(M25="Base Course",M25="Structural Course",M25="Dense Graded FC"),VLOOKUP(M26,$BK$10:$BL$13,2,FALSE),IF(M25="Open Graded FC",VLOOKUP(M26,$BK$15:$BL$16,2,FALSE))),IF($AX$38=FALSE,IF(OR($M$21=$BD$12,$M$21=$BD$13),IF(OR(M25="Base Course",M25="Structural Course",M25="Dense Graded FC"),VLOOKUP(M26,$BG$10:$BH$13,2,FALSE),IF(M25="Open Graded FC",VLOOKUP(M26,$BG$15:$BH$16,2,FALSE)))))))))))))))))</f>
        <v>Input FDOT Spec Year</v>
      </c>
      <c r="N27" s="344" t="e">
        <f>IF(ISBLANK(#REF!),"",IF($AX$38=FALSE,(IF(#REF!=#REF!,IF(OR(#REF!="Base Course",#REF!="Structural Course",#REF!="Dense Graded FC"),VLOOKUP(#REF!,$BG$10:$BH$13,2,FALSE),IF(#REF!="Open Graded FC",VLOOKUP(#REF!,$BG$15:$BH$15,2,FALSE))),IF($AX$38=FALSE,IF(#REF!=#REF!,IF(OR(#REF!="Base Course",#REF!="Structural Course",#REF!="Dense Graded FC"),VLOOKUP(#REF!,$BG$10:$BH$13,2,FALSE),IF(#REF!="Open Graded FC",VLOOKUP(#REF!,$BG$15:$BH$15,2,FALSE))))))),"0.6 to 0.8"))</f>
        <v>#REF!</v>
      </c>
      <c r="O27" s="344" t="e">
        <f>IF(ISBLANK(#REF!),"",IF($AX$38=FALSE,(IF(#REF!=#REF!,IF(OR(#REF!="Base Course",#REF!="Structural Course",#REF!="Dense Graded FC"),VLOOKUP(#REF!,$BG$10:$BH$13,2,FALSE),IF(#REF!="Open Graded FC",VLOOKUP(#REF!,$BG$15:$BH$15,2,FALSE))),IF($AX$38=FALSE,IF(#REF!=#REF!,IF(OR(#REF!="Base Course",#REF!="Structural Course",#REF!="Dense Graded FC"),VLOOKUP(#REF!,$BG$10:$BH$13,2,FALSE),IF(#REF!="Open Graded FC",VLOOKUP(#REF!,$BG$15:$BH$15,2,FALSE))))))),"0.6 to 0.8"))</f>
        <v>#REF!</v>
      </c>
      <c r="P27" s="344" t="e">
        <f>IF(ISBLANK(#REF!),"",IF($AX$38=FALSE,(IF(#REF!=#REF!,IF(OR(#REF!="Base Course",#REF!="Structural Course",#REF!="Dense Graded FC"),VLOOKUP(#REF!,$BG$10:$BH$13,2,FALSE),IF(#REF!="Open Graded FC",VLOOKUP(#REF!,$BG$15:$BH$15,2,FALSE))),IF($AX$38=FALSE,IF(#REF!=#REF!,IF(OR(#REF!="Base Course",#REF!="Structural Course",#REF!="Dense Graded FC"),VLOOKUP(#REF!,$BG$10:$BH$13,2,FALSE),IF(#REF!="Open Graded FC",VLOOKUP(#REF!,$BG$15:$BH$15,2,FALSE))))))),"0.6 to 0.8"))</f>
        <v>#REF!</v>
      </c>
      <c r="Q27" s="345" t="e">
        <f>IF(ISBLANK(#REF!),"",IF($AX$38=FALSE,(IF(#REF!=#REF!,IF(OR(#REF!="Base Course",#REF!="Structural Course",#REF!="Dense Graded FC"),VLOOKUP(#REF!,$BG$10:$BH$13,2,FALSE),IF(#REF!="Open Graded FC",VLOOKUP(#REF!,$BG$15:$BH$15,2,FALSE))),IF($AX$38=FALSE,IF(#REF!=#REF!,IF(OR(#REF!="Base Course",#REF!="Structural Course",#REF!="Dense Graded FC"),VLOOKUP(#REF!,$BG$10:$BH$13,2,FALSE),IF(#REF!="Open Graded FC",VLOOKUP(#REF!,$BG$15:$BH$15,2,FALSE))))))),"0.6 to 0.8"))</f>
        <v>#REF!</v>
      </c>
      <c r="R27" s="343" t="str">
        <f>IF(ISBLANK($M$21),"Input FDOT Spec Year",IF($AX$38=FALSE,IF(ISBLANK(R22),"Input Date",IF(ISBLANK(R25),"Input Cell H26",IF(ISBLANK(R26),"Input Cell H27",(IF(R25="ARMI","0.6 to 0.8",(IF($M$21=$BD$10,IF(OR(R25="Base Course",R25="Structural Course",R25="Dense Graded FC"),VLOOKUP(R26,$BK$10:$BL$13,2,FALSE),IF(R25="Open Graded FC",VLOOKUP(R26,$BK$15:$BL$16,2,FALSE))),IF($AX$38=FALSE,(IF($M$21=$BD$11,IF(OR(R25="Base Course",R25="Structural Course",R25="Dense Graded FC"),VLOOKUP(R26,$BK$10:$BL$13,2,FALSE),IF(R25="Open Graded FC",VLOOKUP(R26,$BK$15:$BL$16,2,FALSE))),IF($AX$38=FALSE,IF(OR($M$21=$BD$12,$M$21=$BD$13),IF(OR(R25="Base Course",R25="Structural Course",R25="Dense Graded FC"),VLOOKUP(R26,$BG$10:$BH$13,2,FALSE),IF(R25="Open Graded FC",VLOOKUP(R26,$BG$15:$BH$16,2,FALSE)))))))))))))))))</f>
        <v>Input FDOT Spec Year</v>
      </c>
      <c r="S27" s="344" t="e">
        <f>IF(ISBLANK(#REF!),"",IF($AX$38=FALSE,(IF(#REF!=#REF!,IF(OR(#REF!="Base Course",#REF!="Structural Course",#REF!="Dense Graded FC"),VLOOKUP(#REF!,$BG$10:$BH$13,2,FALSE),IF(#REF!="Open Graded FC",VLOOKUP(#REF!,$BG$15:$BH$15,2,FALSE))),IF($AX$38=FALSE,IF(#REF!=#REF!,IF(OR(#REF!="Base Course",#REF!="Structural Course",#REF!="Dense Graded FC"),VLOOKUP(#REF!,$BG$10:$BH$13,2,FALSE),IF(#REF!="Open Graded FC",VLOOKUP(#REF!,$BG$15:$BH$15,2,FALSE))))))),"0.6 to 0.8"))</f>
        <v>#REF!</v>
      </c>
      <c r="T27" s="344" t="e">
        <f>IF(ISBLANK(#REF!),"",IF($AX$38=FALSE,(IF(#REF!=#REF!,IF(OR(#REF!="Base Course",#REF!="Structural Course",#REF!="Dense Graded FC"),VLOOKUP(#REF!,$BG$10:$BH$13,2,FALSE),IF(#REF!="Open Graded FC",VLOOKUP(#REF!,$BG$15:$BH$15,2,FALSE))),IF($AX$38=FALSE,IF(#REF!=#REF!,IF(OR(#REF!="Base Course",#REF!="Structural Course",#REF!="Dense Graded FC"),VLOOKUP(#REF!,$BG$10:$BH$13,2,FALSE),IF(#REF!="Open Graded FC",VLOOKUP(#REF!,$BG$15:$BH$15,2,FALSE))))))),"0.6 to 0.8"))</f>
        <v>#REF!</v>
      </c>
      <c r="U27" s="344" t="e">
        <f>IF(ISBLANK(#REF!),"",IF($AX$38=FALSE,(IF(#REF!=#REF!,IF(OR(#REF!="Base Course",#REF!="Structural Course",#REF!="Dense Graded FC"),VLOOKUP(#REF!,$BG$10:$BH$13,2,FALSE),IF(#REF!="Open Graded FC",VLOOKUP(#REF!,$BG$15:$BH$15,2,FALSE))),IF($AX$38=FALSE,IF(#REF!=#REF!,IF(OR(#REF!="Base Course",#REF!="Structural Course",#REF!="Dense Graded FC"),VLOOKUP(#REF!,$BG$10:$BH$13,2,FALSE),IF(#REF!="Open Graded FC",VLOOKUP(#REF!,$BG$15:$BH$15,2,FALSE))))))),"0.6 to 0.8"))</f>
        <v>#REF!</v>
      </c>
      <c r="V27" s="345" t="e">
        <f>IF(ISBLANK(#REF!),"",IF($AX$38=FALSE,(IF(#REF!=#REF!,IF(OR(#REF!="Base Course",#REF!="Structural Course",#REF!="Dense Graded FC"),VLOOKUP(#REF!,$BG$10:$BH$13,2,FALSE),IF(#REF!="Open Graded FC",VLOOKUP(#REF!,$BG$15:$BH$15,2,FALSE))),IF($AX$38=FALSE,IF(#REF!=#REF!,IF(OR(#REF!="Base Course",#REF!="Structural Course",#REF!="Dense Graded FC"),VLOOKUP(#REF!,$BG$10:$BH$13,2,FALSE),IF(#REF!="Open Graded FC",VLOOKUP(#REF!,$BG$15:$BH$15,2,FALSE))))))),"0.6 to 0.8"))</f>
        <v>#REF!</v>
      </c>
      <c r="W27" s="343" t="str">
        <f>IF(ISBLANK($M$21),"Input FDOT Spec Year",IF($AX$38=FALSE,IF(ISBLANK(W22),"Input Date",IF(ISBLANK(W25),"Input Cell H26",IF(ISBLANK(W26),"Input Cell H27",(IF(W25="ARMI","0.6 to 0.8",(IF($M$21=$BD$10,IF(OR(W25="Base Course",W25="Structural Course",W25="Dense Graded FC"),VLOOKUP(W26,$BK$10:$BL$13,2,FALSE),IF(W25="Open Graded FC",VLOOKUP(W26,$BK$15:$BL$16,2,FALSE))),IF($AX$38=FALSE,(IF($M$21=$BD$11,IF(OR(W25="Base Course",W25="Structural Course",W25="Dense Graded FC"),VLOOKUP(W26,$BK$10:$BL$13,2,FALSE),IF(W25="Open Graded FC",VLOOKUP(W26,$BK$15:$BL$16,2,FALSE))),IF($AX$38=FALSE,IF(OR($M$21=$BD$12,$M$21=$BD$13),IF(OR(W25="Base Course",W25="Structural Course",W25="Dense Graded FC"),VLOOKUP(W26,$BG$10:$BH$13,2,FALSE),IF(W25="Open Graded FC",VLOOKUP(W26,$BG$15:$BH$16,2,FALSE)))))))))))))))))</f>
        <v>Input FDOT Spec Year</v>
      </c>
      <c r="X27" s="344" t="e">
        <f>IF(ISBLANK(#REF!),"",IF($AX$38=FALSE,(IF(#REF!=#REF!,IF(OR(#REF!="Base Course",#REF!="Structural Course",#REF!="Dense Graded FC"),VLOOKUP(#REF!,$BG$10:$BH$13,2,FALSE),IF(#REF!="Open Graded FC",VLOOKUP(#REF!,$BG$15:$BH$15,2,FALSE))),IF($AX$38=FALSE,IF(#REF!=#REF!,IF(OR(#REF!="Base Course",#REF!="Structural Course",#REF!="Dense Graded FC"),VLOOKUP(#REF!,$BG$10:$BH$13,2,FALSE),IF(#REF!="Open Graded FC",VLOOKUP(#REF!,$BG$15:$BH$15,2,FALSE))))))),"0.6 to 0.8"))</f>
        <v>#REF!</v>
      </c>
      <c r="Y27" s="344" t="e">
        <f>IF(ISBLANK(#REF!),"",IF($AX$38=FALSE,(IF(#REF!=#REF!,IF(OR(#REF!="Base Course",#REF!="Structural Course",#REF!="Dense Graded FC"),VLOOKUP(#REF!,$BG$10:$BH$13,2,FALSE),IF(#REF!="Open Graded FC",VLOOKUP(#REF!,$BG$15:$BH$15,2,FALSE))),IF($AX$38=FALSE,IF(#REF!=#REF!,IF(OR(#REF!="Base Course",#REF!="Structural Course",#REF!="Dense Graded FC"),VLOOKUP(#REF!,$BG$10:$BH$13,2,FALSE),IF(#REF!="Open Graded FC",VLOOKUP(#REF!,$BG$15:$BH$15,2,FALSE))))))),"0.6 to 0.8"))</f>
        <v>#REF!</v>
      </c>
      <c r="Z27" s="344" t="e">
        <f>IF(ISBLANK(#REF!),"",IF($AX$38=FALSE,(IF(#REF!=#REF!,IF(OR(#REF!="Base Course",#REF!="Structural Course",#REF!="Dense Graded FC"),VLOOKUP(#REF!,$BG$10:$BH$13,2,FALSE),IF(#REF!="Open Graded FC",VLOOKUP(#REF!,$BG$15:$BH$15,2,FALSE))),IF($AX$38=FALSE,IF(#REF!=#REF!,IF(OR(#REF!="Base Course",#REF!="Structural Course",#REF!="Dense Graded FC"),VLOOKUP(#REF!,$BG$10:$BH$13,2,FALSE),IF(#REF!="Open Graded FC",VLOOKUP(#REF!,$BG$15:$BH$15,2,FALSE))))))),"0.6 to 0.8"))</f>
        <v>#REF!</v>
      </c>
      <c r="AA27" s="345" t="e">
        <f>IF(ISBLANK(#REF!),"",IF($AX$38=FALSE,(IF(#REF!=#REF!,IF(OR(#REF!="Base Course",#REF!="Structural Course",#REF!="Dense Graded FC"),VLOOKUP(#REF!,$BG$10:$BH$13,2,FALSE),IF(#REF!="Open Graded FC",VLOOKUP(#REF!,$BG$15:$BH$15,2,FALSE))),IF($AX$38=FALSE,IF(#REF!=#REF!,IF(OR(#REF!="Base Course",#REF!="Structural Course",#REF!="Dense Graded FC"),VLOOKUP(#REF!,$BG$10:$BH$13,2,FALSE),IF(#REF!="Open Graded FC",VLOOKUP(#REF!,$BG$15:$BH$15,2,FALSE))))))),"0.6 to 0.8"))</f>
        <v>#REF!</v>
      </c>
      <c r="AB27" s="381"/>
      <c r="AC27" s="350"/>
      <c r="AD27" s="350"/>
      <c r="AE27" s="350"/>
      <c r="AF27" s="382"/>
      <c r="AG27" s="282"/>
      <c r="AH27" s="380"/>
      <c r="AI27" s="282"/>
      <c r="AJ27" s="283"/>
      <c r="AK27" s="283"/>
      <c r="AL27" s="380"/>
      <c r="AM27" s="386"/>
      <c r="AN27" s="387"/>
      <c r="AO27" s="387"/>
      <c r="AP27" s="388"/>
      <c r="AQ27" s="383" t="str">
        <f t="shared" si="9"/>
        <v/>
      </c>
      <c r="AR27" s="384"/>
      <c r="AS27" s="385"/>
      <c r="AU27" s="11"/>
      <c r="AV27" s="17"/>
      <c r="AW27" s="17"/>
      <c r="AX27" s="17"/>
      <c r="AY27" s="29"/>
      <c r="AZ27" s="11"/>
      <c r="BA27" s="11"/>
      <c r="BB27" s="11" t="s">
        <v>220</v>
      </c>
      <c r="BC27" s="11"/>
    </row>
    <row r="28" spans="1:68" ht="20.100000000000001" customHeight="1" x14ac:dyDescent="0.2">
      <c r="B28" s="351" t="s">
        <v>84</v>
      </c>
      <c r="C28" s="480"/>
      <c r="D28" s="480"/>
      <c r="E28" s="480"/>
      <c r="F28" s="480"/>
      <c r="G28" s="481"/>
      <c r="H28" s="366"/>
      <c r="I28" s="367"/>
      <c r="J28" s="367"/>
      <c r="K28" s="367"/>
      <c r="L28" s="368"/>
      <c r="M28" s="346" t="str">
        <f>IF(ISBLANK(M$22),"","Input Grade of Asphalt")</f>
        <v/>
      </c>
      <c r="N28" s="347"/>
      <c r="O28" s="347"/>
      <c r="P28" s="347"/>
      <c r="Q28" s="348"/>
      <c r="R28" s="346" t="str">
        <f>IF(ISBLANK(R$22),"","Input Grade of Asphalt")</f>
        <v/>
      </c>
      <c r="S28" s="347"/>
      <c r="T28" s="347"/>
      <c r="U28" s="347"/>
      <c r="V28" s="348"/>
      <c r="W28" s="346" t="str">
        <f>IF(ISBLANK(W$22),"","Input Grade of Asphalt")</f>
        <v/>
      </c>
      <c r="X28" s="347"/>
      <c r="Y28" s="347"/>
      <c r="Z28" s="347"/>
      <c r="AA28" s="348"/>
      <c r="AB28" s="381"/>
      <c r="AC28" s="350"/>
      <c r="AD28" s="350"/>
      <c r="AE28" s="350"/>
      <c r="AF28" s="382"/>
      <c r="AG28" s="282"/>
      <c r="AH28" s="380"/>
      <c r="AI28" s="282"/>
      <c r="AJ28" s="283"/>
      <c r="AK28" s="283"/>
      <c r="AL28" s="380"/>
      <c r="AM28" s="386"/>
      <c r="AN28" s="387"/>
      <c r="AO28" s="387"/>
      <c r="AP28" s="388"/>
      <c r="AQ28" s="383" t="str">
        <f t="shared" si="9"/>
        <v/>
      </c>
      <c r="AR28" s="384"/>
      <c r="AS28" s="385"/>
      <c r="AU28" s="11"/>
      <c r="AV28" s="17"/>
      <c r="AW28" s="17"/>
      <c r="AX28" s="17"/>
      <c r="AY28" s="26"/>
      <c r="AZ28" s="22"/>
      <c r="BA28" s="22"/>
      <c r="BB28" s="11" t="s">
        <v>219</v>
      </c>
      <c r="BC28" s="22"/>
    </row>
    <row r="29" spans="1:68" ht="20.100000000000001" customHeight="1" x14ac:dyDescent="0.2">
      <c r="B29" s="371" t="s">
        <v>54</v>
      </c>
      <c r="C29" s="352"/>
      <c r="D29" s="352"/>
      <c r="E29" s="352"/>
      <c r="F29" s="352"/>
      <c r="G29" s="353"/>
      <c r="H29" s="366"/>
      <c r="I29" s="367"/>
      <c r="J29" s="367"/>
      <c r="K29" s="367"/>
      <c r="L29" s="368"/>
      <c r="M29" s="346" t="str">
        <f>IF(ISBLANK(M$22),"","Input FDOT Tank Info")</f>
        <v/>
      </c>
      <c r="N29" s="347"/>
      <c r="O29" s="347"/>
      <c r="P29" s="347"/>
      <c r="Q29" s="348"/>
      <c r="R29" s="346" t="str">
        <f t="shared" ref="R29" si="10">IF(ISBLANK(R$22),"","Input FDOT Tank Info")</f>
        <v/>
      </c>
      <c r="S29" s="347"/>
      <c r="T29" s="347"/>
      <c r="U29" s="347"/>
      <c r="V29" s="348"/>
      <c r="W29" s="346" t="str">
        <f t="shared" ref="W29" si="11">IF(ISBLANK(W$22),"","Input FDOT Tank Info")</f>
        <v/>
      </c>
      <c r="X29" s="347"/>
      <c r="Y29" s="347"/>
      <c r="Z29" s="347"/>
      <c r="AA29" s="348"/>
      <c r="AB29" s="381"/>
      <c r="AC29" s="350"/>
      <c r="AD29" s="350"/>
      <c r="AE29" s="350"/>
      <c r="AF29" s="382"/>
      <c r="AG29" s="282"/>
      <c r="AH29" s="380"/>
      <c r="AI29" s="282"/>
      <c r="AJ29" s="283"/>
      <c r="AK29" s="283"/>
      <c r="AL29" s="380"/>
      <c r="AM29" s="386"/>
      <c r="AN29" s="387"/>
      <c r="AO29" s="387"/>
      <c r="AP29" s="388"/>
      <c r="AQ29" s="383" t="str">
        <f t="shared" si="9"/>
        <v/>
      </c>
      <c r="AR29" s="384"/>
      <c r="AS29" s="385"/>
      <c r="AU29" s="11"/>
      <c r="AV29" s="17"/>
      <c r="AW29" s="17"/>
      <c r="AX29" s="17"/>
      <c r="AY29" s="26"/>
      <c r="AZ29" s="22"/>
      <c r="BA29" s="22"/>
      <c r="BB29" s="234" t="s">
        <v>221</v>
      </c>
      <c r="BC29" s="22"/>
    </row>
    <row r="30" spans="1:68" ht="20.100000000000001" customHeight="1" x14ac:dyDescent="0.2">
      <c r="B30" s="372" t="s">
        <v>64</v>
      </c>
      <c r="C30" s="373"/>
      <c r="D30" s="373"/>
      <c r="E30" s="373"/>
      <c r="F30" s="369" t="str">
        <f>IF($AV$9=FALSE,"IN","MM")</f>
        <v>IN</v>
      </c>
      <c r="G30" s="370"/>
      <c r="H30" s="340"/>
      <c r="I30" s="341"/>
      <c r="J30" s="341"/>
      <c r="K30" s="341"/>
      <c r="L30" s="342"/>
      <c r="M30" s="365"/>
      <c r="N30" s="280"/>
      <c r="O30" s="280"/>
      <c r="P30" s="280"/>
      <c r="Q30" s="281"/>
      <c r="R30" s="365"/>
      <c r="S30" s="280"/>
      <c r="T30" s="280"/>
      <c r="U30" s="280"/>
      <c r="V30" s="281"/>
      <c r="W30" s="365"/>
      <c r="X30" s="280"/>
      <c r="Y30" s="280"/>
      <c r="Z30" s="280"/>
      <c r="AA30" s="281"/>
      <c r="AB30" s="381"/>
      <c r="AC30" s="350"/>
      <c r="AD30" s="350"/>
      <c r="AE30" s="350"/>
      <c r="AF30" s="382"/>
      <c r="AG30" s="282"/>
      <c r="AH30" s="380"/>
      <c r="AI30" s="282"/>
      <c r="AJ30" s="283"/>
      <c r="AK30" s="283"/>
      <c r="AL30" s="380"/>
      <c r="AM30" s="386"/>
      <c r="AN30" s="387"/>
      <c r="AO30" s="387"/>
      <c r="AP30" s="388"/>
      <c r="AQ30" s="383" t="str">
        <f t="shared" si="9"/>
        <v/>
      </c>
      <c r="AR30" s="384"/>
      <c r="AS30" s="385"/>
      <c r="AU30" s="11"/>
      <c r="AV30" s="17"/>
      <c r="AW30" s="25"/>
      <c r="AX30" s="17"/>
      <c r="AY30" s="11"/>
      <c r="AZ30" s="11"/>
      <c r="BA30" s="11"/>
      <c r="BB30" s="235">
        <v>339</v>
      </c>
      <c r="BC30" s="11"/>
    </row>
    <row r="31" spans="1:68" ht="20.100000000000001" customHeight="1" x14ac:dyDescent="0.2">
      <c r="B31" s="374" t="str">
        <f>IF($AV$9=FALSE,"Gallons","Liters")</f>
        <v>Gallons</v>
      </c>
      <c r="C31" s="375"/>
      <c r="D31" s="375"/>
      <c r="E31" s="375"/>
      <c r="F31" s="375"/>
      <c r="G31" s="376"/>
      <c r="H31" s="365"/>
      <c r="I31" s="280"/>
      <c r="J31" s="280"/>
      <c r="K31" s="280"/>
      <c r="L31" s="281"/>
      <c r="M31" s="365"/>
      <c r="N31" s="280"/>
      <c r="O31" s="280"/>
      <c r="P31" s="280"/>
      <c r="Q31" s="281"/>
      <c r="R31" s="365"/>
      <c r="S31" s="280"/>
      <c r="T31" s="280"/>
      <c r="U31" s="280"/>
      <c r="V31" s="281"/>
      <c r="W31" s="365"/>
      <c r="X31" s="280"/>
      <c r="Y31" s="280"/>
      <c r="Z31" s="280"/>
      <c r="AA31" s="281"/>
      <c r="AB31" s="381"/>
      <c r="AC31" s="350"/>
      <c r="AD31" s="350"/>
      <c r="AE31" s="350"/>
      <c r="AF31" s="382"/>
      <c r="AG31" s="282"/>
      <c r="AH31" s="380"/>
      <c r="AI31" s="282"/>
      <c r="AJ31" s="283"/>
      <c r="AK31" s="283"/>
      <c r="AL31" s="380"/>
      <c r="AM31" s="386"/>
      <c r="AN31" s="387"/>
      <c r="AO31" s="387"/>
      <c r="AP31" s="388"/>
      <c r="AQ31" s="383" t="str">
        <f t="shared" si="9"/>
        <v/>
      </c>
      <c r="AR31" s="384"/>
      <c r="AS31" s="385"/>
      <c r="AU31" s="11"/>
      <c r="AV31" s="17"/>
      <c r="AW31" s="17"/>
      <c r="AX31" s="17"/>
      <c r="AY31" s="29"/>
      <c r="AZ31" s="11"/>
      <c r="BA31" s="11"/>
      <c r="BB31" s="235" t="s">
        <v>222</v>
      </c>
      <c r="BC31" s="11"/>
    </row>
    <row r="32" spans="1:68" ht="20.100000000000001" customHeight="1" x14ac:dyDescent="0.2">
      <c r="B32" s="372" t="s">
        <v>65</v>
      </c>
      <c r="C32" s="373"/>
      <c r="D32" s="373"/>
      <c r="E32" s="373"/>
      <c r="F32" s="369" t="str">
        <f>IF($AV$9=FALSE,"IN","MM")</f>
        <v>IN</v>
      </c>
      <c r="G32" s="370"/>
      <c r="H32" s="365"/>
      <c r="I32" s="280"/>
      <c r="J32" s="280"/>
      <c r="K32" s="280"/>
      <c r="L32" s="281"/>
      <c r="M32" s="365"/>
      <c r="N32" s="280"/>
      <c r="O32" s="280"/>
      <c r="P32" s="280"/>
      <c r="Q32" s="281"/>
      <c r="R32" s="365"/>
      <c r="S32" s="280"/>
      <c r="T32" s="280"/>
      <c r="U32" s="280"/>
      <c r="V32" s="281"/>
      <c r="W32" s="365"/>
      <c r="X32" s="280"/>
      <c r="Y32" s="280"/>
      <c r="Z32" s="280"/>
      <c r="AA32" s="281"/>
      <c r="AB32" s="381"/>
      <c r="AC32" s="350"/>
      <c r="AD32" s="350"/>
      <c r="AE32" s="350"/>
      <c r="AF32" s="382"/>
      <c r="AG32" s="282"/>
      <c r="AH32" s="380"/>
      <c r="AI32" s="282"/>
      <c r="AJ32" s="283"/>
      <c r="AK32" s="283"/>
      <c r="AL32" s="380"/>
      <c r="AM32" s="386"/>
      <c r="AN32" s="387"/>
      <c r="AO32" s="387"/>
      <c r="AP32" s="388"/>
      <c r="AQ32" s="383" t="str">
        <f t="shared" si="9"/>
        <v/>
      </c>
      <c r="AR32" s="384"/>
      <c r="AS32" s="385"/>
      <c r="AU32" s="27"/>
      <c r="AV32" s="21"/>
      <c r="AW32" s="21"/>
      <c r="AX32" s="21"/>
      <c r="AY32" s="22"/>
      <c r="AZ32" s="11"/>
      <c r="BA32" s="11"/>
      <c r="BB32" s="235" t="s">
        <v>223</v>
      </c>
      <c r="BC32" s="28"/>
      <c r="BD32" s="28"/>
      <c r="BE32" s="28"/>
      <c r="BF32" s="28"/>
      <c r="BG32" s="28"/>
    </row>
    <row r="33" spans="2:56" ht="20.100000000000001" customHeight="1" x14ac:dyDescent="0.2">
      <c r="B33" s="374" t="str">
        <f>IF($AV$9=FALSE,"Gallons","Liters")</f>
        <v>Gallons</v>
      </c>
      <c r="C33" s="375"/>
      <c r="D33" s="375"/>
      <c r="E33" s="375"/>
      <c r="F33" s="375"/>
      <c r="G33" s="376"/>
      <c r="H33" s="365"/>
      <c r="I33" s="280"/>
      <c r="J33" s="280"/>
      <c r="K33" s="280"/>
      <c r="L33" s="281"/>
      <c r="M33" s="365"/>
      <c r="N33" s="280"/>
      <c r="O33" s="280"/>
      <c r="P33" s="280"/>
      <c r="Q33" s="281"/>
      <c r="R33" s="365"/>
      <c r="S33" s="280"/>
      <c r="T33" s="280"/>
      <c r="U33" s="280"/>
      <c r="V33" s="281"/>
      <c r="W33" s="365"/>
      <c r="X33" s="280"/>
      <c r="Y33" s="280"/>
      <c r="Z33" s="280"/>
      <c r="AA33" s="281"/>
      <c r="AB33" s="381"/>
      <c r="AC33" s="350"/>
      <c r="AD33" s="350"/>
      <c r="AE33" s="350"/>
      <c r="AF33" s="382"/>
      <c r="AG33" s="282"/>
      <c r="AH33" s="380"/>
      <c r="AI33" s="282"/>
      <c r="AJ33" s="283"/>
      <c r="AK33" s="283"/>
      <c r="AL33" s="380"/>
      <c r="AM33" s="386"/>
      <c r="AN33" s="387"/>
      <c r="AO33" s="387"/>
      <c r="AP33" s="388"/>
      <c r="AQ33" s="383" t="str">
        <f t="shared" si="9"/>
        <v/>
      </c>
      <c r="AR33" s="384"/>
      <c r="AS33" s="385"/>
      <c r="AU33" s="29"/>
      <c r="AV33" s="17"/>
      <c r="AW33" s="17"/>
      <c r="AX33" s="17"/>
      <c r="AY33" s="11"/>
      <c r="AZ33" s="29"/>
      <c r="BA33" s="11"/>
      <c r="BB33" s="11" t="s">
        <v>225</v>
      </c>
      <c r="BC33" s="11"/>
    </row>
    <row r="34" spans="2:56" ht="20.100000000000001" customHeight="1" x14ac:dyDescent="0.2">
      <c r="B34" s="371" t="s">
        <v>9</v>
      </c>
      <c r="C34" s="432"/>
      <c r="D34" s="432"/>
      <c r="E34" s="432"/>
      <c r="F34" s="432"/>
      <c r="G34" s="433"/>
      <c r="H34" s="439"/>
      <c r="I34" s="283"/>
      <c r="J34" s="283"/>
      <c r="K34" s="283"/>
      <c r="L34" s="104" t="s">
        <v>148</v>
      </c>
      <c r="M34" s="282"/>
      <c r="N34" s="283"/>
      <c r="O34" s="283"/>
      <c r="P34" s="283"/>
      <c r="Q34" s="104" t="s">
        <v>148</v>
      </c>
      <c r="R34" s="282"/>
      <c r="S34" s="283"/>
      <c r="T34" s="283"/>
      <c r="U34" s="283"/>
      <c r="V34" s="104" t="s">
        <v>149</v>
      </c>
      <c r="W34" s="282"/>
      <c r="X34" s="283"/>
      <c r="Y34" s="283"/>
      <c r="Z34" s="283"/>
      <c r="AA34" s="104" t="s">
        <v>149</v>
      </c>
      <c r="AB34" s="381"/>
      <c r="AC34" s="350"/>
      <c r="AD34" s="350"/>
      <c r="AE34" s="350"/>
      <c r="AF34" s="382"/>
      <c r="AG34" s="282"/>
      <c r="AH34" s="380"/>
      <c r="AI34" s="282"/>
      <c r="AJ34" s="283"/>
      <c r="AK34" s="283"/>
      <c r="AL34" s="380"/>
      <c r="AM34" s="386"/>
      <c r="AN34" s="387"/>
      <c r="AO34" s="387"/>
      <c r="AP34" s="388"/>
      <c r="AQ34" s="383" t="str">
        <f t="shared" si="9"/>
        <v/>
      </c>
      <c r="AR34" s="384"/>
      <c r="AS34" s="385"/>
      <c r="AU34" s="11"/>
      <c r="AV34" s="17"/>
      <c r="AW34" s="17"/>
      <c r="AX34" s="17"/>
      <c r="AY34" s="11"/>
      <c r="AZ34" s="11"/>
      <c r="BA34" s="11"/>
      <c r="BB34" s="11"/>
      <c r="BC34" s="11"/>
    </row>
    <row r="35" spans="2:56" ht="20.100000000000001" customHeight="1" x14ac:dyDescent="0.2">
      <c r="B35" s="372" t="s">
        <v>69</v>
      </c>
      <c r="C35" s="373"/>
      <c r="D35" s="373"/>
      <c r="E35" s="373"/>
      <c r="F35" s="369" t="str">
        <f>IF($AV$9=FALSE,"F","C")</f>
        <v>F</v>
      </c>
      <c r="G35" s="370"/>
      <c r="H35" s="282"/>
      <c r="I35" s="283"/>
      <c r="J35" s="283"/>
      <c r="K35" s="283"/>
      <c r="L35" s="380"/>
      <c r="M35" s="282"/>
      <c r="N35" s="283"/>
      <c r="O35" s="283"/>
      <c r="P35" s="283"/>
      <c r="Q35" s="380"/>
      <c r="R35" s="282"/>
      <c r="S35" s="283"/>
      <c r="T35" s="283"/>
      <c r="U35" s="283"/>
      <c r="V35" s="380"/>
      <c r="W35" s="282"/>
      <c r="X35" s="283"/>
      <c r="Y35" s="283"/>
      <c r="Z35" s="283"/>
      <c r="AA35" s="380"/>
      <c r="AB35" s="381"/>
      <c r="AC35" s="350"/>
      <c r="AD35" s="350"/>
      <c r="AE35" s="350"/>
      <c r="AF35" s="382"/>
      <c r="AG35" s="282"/>
      <c r="AH35" s="380"/>
      <c r="AI35" s="282"/>
      <c r="AJ35" s="283"/>
      <c r="AK35" s="283"/>
      <c r="AL35" s="380"/>
      <c r="AM35" s="386"/>
      <c r="AN35" s="387"/>
      <c r="AO35" s="387"/>
      <c r="AP35" s="388"/>
      <c r="AQ35" s="383" t="str">
        <f t="shared" si="9"/>
        <v/>
      </c>
      <c r="AR35" s="384"/>
      <c r="AS35" s="385"/>
      <c r="AU35" s="26"/>
      <c r="AV35" s="21"/>
      <c r="AW35" s="21"/>
      <c r="AX35" s="21"/>
      <c r="AY35" s="22"/>
      <c r="AZ35" s="11"/>
      <c r="BA35" s="28"/>
      <c r="BB35" s="28"/>
      <c r="BC35" s="28"/>
      <c r="BD35" s="28"/>
    </row>
    <row r="36" spans="2:56" ht="20.100000000000001" customHeight="1" x14ac:dyDescent="0.2">
      <c r="B36" s="372" t="s">
        <v>68</v>
      </c>
      <c r="C36" s="373"/>
      <c r="D36" s="373"/>
      <c r="E36" s="369" t="str">
        <f>IF($AV$9=FALSE,"Gallons","Liters")</f>
        <v>Gallons</v>
      </c>
      <c r="F36" s="369"/>
      <c r="G36" s="370"/>
      <c r="H36" s="440" t="str">
        <f>IF(ISBLANK(H33),"",H31-H33)</f>
        <v/>
      </c>
      <c r="I36" s="441"/>
      <c r="J36" s="441"/>
      <c r="K36" s="441"/>
      <c r="L36" s="442"/>
      <c r="M36" s="440" t="str">
        <f>IF(ISBLANK(M33),"",M31-M33)</f>
        <v/>
      </c>
      <c r="N36" s="441"/>
      <c r="O36" s="441"/>
      <c r="P36" s="441"/>
      <c r="Q36" s="442"/>
      <c r="R36" s="440" t="str">
        <f>IF(ISBLANK(R33),"",R31-R33)</f>
        <v/>
      </c>
      <c r="S36" s="441"/>
      <c r="T36" s="441"/>
      <c r="U36" s="441"/>
      <c r="V36" s="442"/>
      <c r="W36" s="440" t="str">
        <f>IF(ISBLANK(W33),"",W31-W33)</f>
        <v/>
      </c>
      <c r="X36" s="441"/>
      <c r="Y36" s="441"/>
      <c r="Z36" s="441"/>
      <c r="AA36" s="442"/>
      <c r="AB36" s="381"/>
      <c r="AC36" s="350"/>
      <c r="AD36" s="350"/>
      <c r="AE36" s="350"/>
      <c r="AF36" s="382"/>
      <c r="AG36" s="282"/>
      <c r="AH36" s="380"/>
      <c r="AI36" s="282"/>
      <c r="AJ36" s="283"/>
      <c r="AK36" s="283"/>
      <c r="AL36" s="380"/>
      <c r="AM36" s="386"/>
      <c r="AN36" s="387"/>
      <c r="AO36" s="387"/>
      <c r="AP36" s="388"/>
      <c r="AQ36" s="383" t="str">
        <f t="shared" si="9"/>
        <v/>
      </c>
      <c r="AR36" s="384"/>
      <c r="AS36" s="385"/>
      <c r="AU36" s="26"/>
      <c r="AV36" s="21"/>
      <c r="AW36" s="21"/>
      <c r="AX36" s="21"/>
      <c r="AY36" s="22"/>
      <c r="AZ36" s="11"/>
      <c r="BA36" s="11"/>
      <c r="BB36" s="11"/>
      <c r="BC36" s="11"/>
    </row>
    <row r="37" spans="2:56" ht="20.100000000000001" customHeight="1" x14ac:dyDescent="0.2">
      <c r="B37" s="374" t="s">
        <v>10</v>
      </c>
      <c r="C37" s="352"/>
      <c r="D37" s="352"/>
      <c r="E37" s="352"/>
      <c r="F37" s="352"/>
      <c r="G37" s="353"/>
      <c r="H37" s="434"/>
      <c r="I37" s="435"/>
      <c r="J37" s="435"/>
      <c r="K37" s="435"/>
      <c r="L37" s="436"/>
      <c r="M37" s="282"/>
      <c r="N37" s="283"/>
      <c r="O37" s="283"/>
      <c r="P37" s="283"/>
      <c r="Q37" s="380"/>
      <c r="R37" s="282"/>
      <c r="S37" s="283"/>
      <c r="T37" s="283"/>
      <c r="U37" s="283"/>
      <c r="V37" s="380"/>
      <c r="W37" s="282"/>
      <c r="X37" s="283"/>
      <c r="Y37" s="283"/>
      <c r="Z37" s="283"/>
      <c r="AA37" s="380"/>
      <c r="AB37" s="381"/>
      <c r="AC37" s="350"/>
      <c r="AD37" s="350"/>
      <c r="AE37" s="350"/>
      <c r="AF37" s="382"/>
      <c r="AG37" s="282"/>
      <c r="AH37" s="380"/>
      <c r="AI37" s="282"/>
      <c r="AJ37" s="283"/>
      <c r="AK37" s="283"/>
      <c r="AL37" s="380"/>
      <c r="AM37" s="386"/>
      <c r="AN37" s="387"/>
      <c r="AO37" s="387"/>
      <c r="AP37" s="388"/>
      <c r="AQ37" s="383" t="str">
        <f t="shared" si="9"/>
        <v/>
      </c>
      <c r="AR37" s="384"/>
      <c r="AS37" s="385"/>
      <c r="AV37" s="4"/>
      <c r="AW37" s="4"/>
      <c r="AX37" s="4"/>
    </row>
    <row r="38" spans="2:56" ht="20.100000000000001" customHeight="1" x14ac:dyDescent="0.2">
      <c r="B38" s="374" t="str">
        <f>IF($AV$9=FALSE,"Gallons @ 60F","Liters @ 15C")</f>
        <v>Gallons @ 60F</v>
      </c>
      <c r="C38" s="375"/>
      <c r="D38" s="375"/>
      <c r="E38" s="375"/>
      <c r="F38" s="375"/>
      <c r="G38" s="376"/>
      <c r="H38" s="426" t="str">
        <f>IF(ISBLANK(H37),"",H37*H36)</f>
        <v/>
      </c>
      <c r="I38" s="427"/>
      <c r="J38" s="427"/>
      <c r="K38" s="427"/>
      <c r="L38" s="428"/>
      <c r="M38" s="426" t="str">
        <f>IF(ISBLANK(M37),"",M37*M36)</f>
        <v/>
      </c>
      <c r="N38" s="427"/>
      <c r="O38" s="427"/>
      <c r="P38" s="427"/>
      <c r="Q38" s="428"/>
      <c r="R38" s="426" t="str">
        <f>IF(ISBLANK(R37),"",R37*R36)</f>
        <v/>
      </c>
      <c r="S38" s="427"/>
      <c r="T38" s="427"/>
      <c r="U38" s="427"/>
      <c r="V38" s="428"/>
      <c r="W38" s="426" t="str">
        <f>IF(ISBLANK(W37),"",W37*W36)</f>
        <v/>
      </c>
      <c r="X38" s="427"/>
      <c r="Y38" s="427"/>
      <c r="Z38" s="427"/>
      <c r="AA38" s="428"/>
      <c r="AB38" s="381"/>
      <c r="AC38" s="350"/>
      <c r="AD38" s="350"/>
      <c r="AE38" s="350"/>
      <c r="AF38" s="382"/>
      <c r="AG38" s="282"/>
      <c r="AH38" s="380"/>
      <c r="AI38" s="282"/>
      <c r="AJ38" s="283"/>
      <c r="AK38" s="283"/>
      <c r="AL38" s="380"/>
      <c r="AM38" s="386"/>
      <c r="AN38" s="387"/>
      <c r="AO38" s="387"/>
      <c r="AP38" s="388"/>
      <c r="AQ38" s="383" t="str">
        <f t="shared" si="9"/>
        <v/>
      </c>
      <c r="AR38" s="384"/>
      <c r="AS38" s="385"/>
      <c r="AV38" s="4"/>
      <c r="AW38" s="4"/>
      <c r="AX38" s="8" t="b">
        <f>IF(H41="Y",TRUE,FALSE)</f>
        <v>0</v>
      </c>
    </row>
    <row r="39" spans="2:56" ht="20.100000000000001" customHeight="1" x14ac:dyDescent="0.2">
      <c r="B39" s="478" t="str">
        <f>IF($AV$9=FALSE,"SY","SM")</f>
        <v>SY</v>
      </c>
      <c r="C39" s="479"/>
      <c r="D39" s="437" t="s">
        <v>66</v>
      </c>
      <c r="E39" s="437"/>
      <c r="F39" s="437"/>
      <c r="G39" s="438"/>
      <c r="H39" s="434"/>
      <c r="I39" s="435"/>
      <c r="J39" s="435"/>
      <c r="K39" s="435"/>
      <c r="L39" s="436"/>
      <c r="M39" s="365"/>
      <c r="N39" s="280"/>
      <c r="O39" s="280"/>
      <c r="P39" s="280"/>
      <c r="Q39" s="281"/>
      <c r="R39" s="365"/>
      <c r="S39" s="280"/>
      <c r="T39" s="280"/>
      <c r="U39" s="280"/>
      <c r="V39" s="281"/>
      <c r="W39" s="365"/>
      <c r="X39" s="280"/>
      <c r="Y39" s="280"/>
      <c r="Z39" s="280"/>
      <c r="AA39" s="281"/>
      <c r="AB39" s="381"/>
      <c r="AC39" s="350"/>
      <c r="AD39" s="350"/>
      <c r="AE39" s="350"/>
      <c r="AF39" s="382"/>
      <c r="AG39" s="282"/>
      <c r="AH39" s="380"/>
      <c r="AI39" s="282"/>
      <c r="AJ39" s="283"/>
      <c r="AK39" s="283"/>
      <c r="AL39" s="380"/>
      <c r="AM39" s="386"/>
      <c r="AN39" s="387"/>
      <c r="AO39" s="387"/>
      <c r="AP39" s="388"/>
      <c r="AQ39" s="383" t="str">
        <f t="shared" si="9"/>
        <v/>
      </c>
      <c r="AR39" s="384"/>
      <c r="AS39" s="385"/>
      <c r="AV39" s="4"/>
      <c r="AW39" s="4"/>
      <c r="AX39" s="8" t="b">
        <v>0</v>
      </c>
    </row>
    <row r="40" spans="2:56" ht="20.100000000000001" customHeight="1" x14ac:dyDescent="0.2">
      <c r="B40" s="372" t="s">
        <v>67</v>
      </c>
      <c r="C40" s="373"/>
      <c r="D40" s="373"/>
      <c r="E40" s="373"/>
      <c r="F40" s="482" t="str">
        <f>IF($AV$9=FALSE,"Gal/SY","L/SM")</f>
        <v>Gal/SY</v>
      </c>
      <c r="G40" s="483"/>
      <c r="H40" s="429" t="str">
        <f>IF(ISBLANK(H39),"",H38/H39)</f>
        <v/>
      </c>
      <c r="I40" s="430"/>
      <c r="J40" s="430"/>
      <c r="K40" s="430"/>
      <c r="L40" s="431"/>
      <c r="M40" s="429" t="str">
        <f>IF(ISBLANK(M39),"",M38/M39)</f>
        <v/>
      </c>
      <c r="N40" s="430"/>
      <c r="O40" s="430"/>
      <c r="P40" s="430"/>
      <c r="Q40" s="431"/>
      <c r="R40" s="429" t="str">
        <f>IF(ISBLANK(R39),"",R38/R39)</f>
        <v/>
      </c>
      <c r="S40" s="430"/>
      <c r="T40" s="430"/>
      <c r="U40" s="430"/>
      <c r="V40" s="431"/>
      <c r="W40" s="429" t="str">
        <f>IF(ISBLANK(W39),"",W38/W39)</f>
        <v/>
      </c>
      <c r="X40" s="430"/>
      <c r="Y40" s="430"/>
      <c r="Z40" s="430"/>
      <c r="AA40" s="431"/>
      <c r="AB40" s="381"/>
      <c r="AC40" s="350"/>
      <c r="AD40" s="350"/>
      <c r="AE40" s="350"/>
      <c r="AF40" s="382"/>
      <c r="AG40" s="282"/>
      <c r="AH40" s="380"/>
      <c r="AI40" s="282"/>
      <c r="AJ40" s="283"/>
      <c r="AK40" s="283"/>
      <c r="AL40" s="380"/>
      <c r="AM40" s="386"/>
      <c r="AN40" s="387"/>
      <c r="AO40" s="387"/>
      <c r="AP40" s="388"/>
      <c r="AQ40" s="383" t="str">
        <f t="shared" si="9"/>
        <v/>
      </c>
      <c r="AR40" s="384"/>
      <c r="AS40" s="385"/>
      <c r="AV40" s="4"/>
      <c r="AW40" s="4"/>
      <c r="AX40" s="8" t="b">
        <v>0</v>
      </c>
    </row>
    <row r="41" spans="2:56" ht="20.100000000000001" customHeight="1" thickBot="1" x14ac:dyDescent="0.25">
      <c r="B41" s="475" t="s">
        <v>35</v>
      </c>
      <c r="C41" s="476"/>
      <c r="D41" s="476"/>
      <c r="E41" s="476"/>
      <c r="F41" s="476"/>
      <c r="G41" s="477"/>
      <c r="H41" s="102"/>
      <c r="I41" s="390" t="str">
        <f>IF(ISBLANK(H39),"",IF($AV$9=FALSE,IF($AX38=FALSE,IF(H40&lt;H27,"N",IF(H40&gt;=H27,"Y")),IF(H40&lt;0.6,"N",IF(H40&gt;0.8,"N","Y")))))</f>
        <v/>
      </c>
      <c r="J41" s="390"/>
      <c r="K41" s="390"/>
      <c r="L41" s="425"/>
      <c r="M41" s="102"/>
      <c r="N41" s="390" t="str">
        <f>IF(ISBLANK(M39),"",IF($AV$9=FALSE,IF($AX39=FALSE,IF(M40&lt;M27,"N",IF(M40&gt;=M27,"Y")),IF(M40&lt;0.6,"N",IF(M40&gt;0.8,"N","Y")))))</f>
        <v/>
      </c>
      <c r="O41" s="390"/>
      <c r="P41" s="390"/>
      <c r="Q41" s="425"/>
      <c r="R41" s="102"/>
      <c r="S41" s="390" t="str">
        <f>IF(ISBLANK(R39),"",IF($AV$9=FALSE,IF($AX40=FALSE,IF(R40&lt;R27,"N",IF(R40&gt;=R27,"Y")),IF(R40&lt;0.6,"N",IF(R40&gt;0.8,"N","Y")))))</f>
        <v/>
      </c>
      <c r="T41" s="390"/>
      <c r="U41" s="390"/>
      <c r="V41" s="425"/>
      <c r="W41" s="102"/>
      <c r="X41" s="390" t="str">
        <f>IF(ISBLANK(W39),"",IF($AV$9=FALSE,IF($AX41=FALSE,IF(W40&lt;W27,"N",IF(W40&gt;=W27,"Y")),IF(W40&lt;0.6,"N",IF(W40&gt;0.8,"N","Y")))))</f>
        <v/>
      </c>
      <c r="Y41" s="390"/>
      <c r="Z41" s="390"/>
      <c r="AA41" s="391"/>
      <c r="AB41" s="393"/>
      <c r="AC41" s="394"/>
      <c r="AD41" s="394"/>
      <c r="AE41" s="394"/>
      <c r="AF41" s="395"/>
      <c r="AG41" s="330"/>
      <c r="AH41" s="392"/>
      <c r="AI41" s="330"/>
      <c r="AJ41" s="331"/>
      <c r="AK41" s="331"/>
      <c r="AL41" s="392"/>
      <c r="AM41" s="377"/>
      <c r="AN41" s="378"/>
      <c r="AO41" s="378"/>
      <c r="AP41" s="379"/>
      <c r="AQ41" s="389" t="str">
        <f t="shared" si="9"/>
        <v/>
      </c>
      <c r="AR41" s="390"/>
      <c r="AS41" s="391"/>
      <c r="AV41" s="4"/>
      <c r="AW41" s="4"/>
      <c r="AX41" s="8" t="b">
        <v>0</v>
      </c>
    </row>
    <row r="42" spans="2:56" ht="3" customHeight="1" thickTop="1" x14ac:dyDescent="0.2"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3"/>
      <c r="N42" s="172"/>
      <c r="O42" s="172"/>
      <c r="P42" s="172"/>
      <c r="Q42" s="172"/>
      <c r="R42" s="173"/>
      <c r="S42" s="172"/>
      <c r="T42" s="172"/>
      <c r="U42" s="172"/>
      <c r="V42" s="172"/>
      <c r="W42" s="173"/>
      <c r="X42" s="172"/>
      <c r="Y42" s="172"/>
      <c r="Z42" s="172"/>
      <c r="AA42" s="172"/>
      <c r="AB42" s="174"/>
      <c r="AC42" s="174"/>
      <c r="AD42" s="174"/>
      <c r="AE42" s="174"/>
      <c r="AF42" s="174"/>
      <c r="AG42" s="175"/>
      <c r="AH42" s="175"/>
      <c r="AI42" s="175"/>
      <c r="AJ42" s="175"/>
      <c r="AK42" s="175"/>
      <c r="AL42" s="175"/>
      <c r="AM42" s="176"/>
      <c r="AN42" s="176"/>
      <c r="AO42" s="176"/>
      <c r="AP42" s="176"/>
      <c r="AQ42" s="172"/>
      <c r="AR42" s="172"/>
      <c r="AS42" s="172"/>
      <c r="AV42" s="4"/>
      <c r="AW42" s="4"/>
      <c r="AX42" s="8"/>
    </row>
    <row r="43" spans="2:56" ht="15.6" customHeight="1" x14ac:dyDescent="0.25">
      <c r="B43" s="110"/>
      <c r="C43" s="111"/>
      <c r="D43" s="111"/>
      <c r="E43" s="472"/>
      <c r="F43" s="472"/>
      <c r="G43" s="472"/>
      <c r="H43" s="472"/>
      <c r="I43" s="472"/>
      <c r="J43" s="177"/>
      <c r="K43" s="112"/>
      <c r="L43" s="113" t="s">
        <v>153</v>
      </c>
      <c r="M43" s="473"/>
      <c r="N43" s="473"/>
      <c r="O43" s="114"/>
      <c r="P43" s="114"/>
      <c r="Q43" s="112"/>
      <c r="R43" s="180"/>
      <c r="S43" s="112"/>
      <c r="T43" s="265"/>
      <c r="U43" s="263" t="s">
        <v>231</v>
      </c>
      <c r="V43" s="245"/>
      <c r="W43" s="112"/>
      <c r="X43" s="112"/>
      <c r="Y43" s="112"/>
      <c r="Z43" s="112"/>
      <c r="AA43" s="112"/>
      <c r="AB43" s="112"/>
      <c r="AC43" s="112"/>
      <c r="AD43" s="112"/>
      <c r="AE43" s="237"/>
      <c r="AF43" s="499"/>
      <c r="AG43" s="499"/>
      <c r="AH43" s="499"/>
      <c r="AI43" s="499"/>
      <c r="AJ43" s="499"/>
      <c r="AK43" s="499"/>
      <c r="AL43" s="499"/>
      <c r="AM43" s="112"/>
      <c r="AN43" s="500"/>
      <c r="AO43" s="500"/>
      <c r="AP43" s="500"/>
      <c r="AQ43" s="500"/>
      <c r="AR43" s="500"/>
      <c r="AS43" s="501"/>
      <c r="AT43" s="105"/>
      <c r="AV43" s="4"/>
      <c r="AW43" s="4"/>
      <c r="AX43" s="8" t="s">
        <v>156</v>
      </c>
    </row>
    <row r="44" spans="2:56" ht="12.95" customHeight="1" x14ac:dyDescent="0.25">
      <c r="B44" s="116"/>
      <c r="C44" s="94"/>
      <c r="D44" s="108" t="s">
        <v>151</v>
      </c>
      <c r="E44" s="471"/>
      <c r="F44" s="471"/>
      <c r="G44" s="471"/>
      <c r="H44" s="471"/>
      <c r="I44" s="471"/>
      <c r="J44" s="178"/>
      <c r="K44" s="108" t="s">
        <v>152</v>
      </c>
      <c r="L44" s="109" t="s">
        <v>154</v>
      </c>
      <c r="M44" s="474"/>
      <c r="N44" s="474"/>
      <c r="O44" s="107"/>
      <c r="P44" s="51"/>
      <c r="Q44" s="51"/>
      <c r="R44" s="108" t="s">
        <v>155</v>
      </c>
      <c r="S44" s="247"/>
      <c r="T44" s="266"/>
      <c r="U44" s="264"/>
      <c r="V44" s="246"/>
      <c r="W44" s="179" t="s">
        <v>158</v>
      </c>
      <c r="X44" s="504"/>
      <c r="Y44" s="504"/>
      <c r="Z44" s="181" t="s">
        <v>160</v>
      </c>
      <c r="AA44" s="505"/>
      <c r="AB44" s="505"/>
      <c r="AC44" s="182"/>
      <c r="AD44" s="229" t="s">
        <v>159</v>
      </c>
      <c r="AE44" s="491" t="s">
        <v>150</v>
      </c>
      <c r="AF44" s="492"/>
      <c r="AG44" s="492"/>
      <c r="AH44" s="492"/>
      <c r="AI44" s="492"/>
      <c r="AJ44" s="492"/>
      <c r="AK44" s="492"/>
      <c r="AL44" s="492"/>
      <c r="AM44" s="182"/>
      <c r="AN44" s="495" t="s">
        <v>45</v>
      </c>
      <c r="AO44" s="495"/>
      <c r="AP44" s="495"/>
      <c r="AQ44" s="495"/>
      <c r="AR44" s="495"/>
      <c r="AS44" s="496"/>
      <c r="AV44" s="4"/>
      <c r="AW44" s="4"/>
      <c r="AX44" s="15" t="s">
        <v>157</v>
      </c>
    </row>
    <row r="45" spans="2:56" ht="2.25" customHeight="1" x14ac:dyDescent="0.25">
      <c r="B45" s="184"/>
      <c r="C45" s="185"/>
      <c r="D45" s="186"/>
      <c r="E45" s="187"/>
      <c r="F45" s="187"/>
      <c r="G45" s="187"/>
      <c r="H45" s="187"/>
      <c r="I45" s="187"/>
      <c r="J45" s="188"/>
      <c r="K45" s="186"/>
      <c r="L45" s="189"/>
      <c r="M45" s="190"/>
      <c r="N45" s="190"/>
      <c r="O45" s="117"/>
      <c r="P45" s="191"/>
      <c r="Q45" s="191"/>
      <c r="R45" s="186"/>
      <c r="S45" s="192"/>
      <c r="T45" s="187"/>
      <c r="U45" s="187"/>
      <c r="V45" s="191"/>
      <c r="W45" s="193"/>
      <c r="X45" s="194"/>
      <c r="Y45" s="191"/>
      <c r="Z45" s="195"/>
      <c r="AA45" s="196"/>
      <c r="AB45" s="196"/>
      <c r="AC45" s="194"/>
      <c r="AD45" s="230"/>
      <c r="AE45" s="493"/>
      <c r="AF45" s="494"/>
      <c r="AG45" s="494"/>
      <c r="AH45" s="494"/>
      <c r="AI45" s="494"/>
      <c r="AJ45" s="494"/>
      <c r="AK45" s="494"/>
      <c r="AL45" s="494"/>
      <c r="AM45" s="194"/>
      <c r="AN45" s="497"/>
      <c r="AO45" s="497"/>
      <c r="AP45" s="497"/>
      <c r="AQ45" s="497"/>
      <c r="AR45" s="497"/>
      <c r="AS45" s="498"/>
      <c r="AV45" s="4"/>
      <c r="AW45" s="4"/>
      <c r="AX45" s="15"/>
    </row>
    <row r="46" spans="2:56" ht="15.75" customHeight="1" x14ac:dyDescent="0.2">
      <c r="B46" s="502" t="s">
        <v>209</v>
      </c>
      <c r="C46" s="502"/>
      <c r="D46" s="502"/>
      <c r="E46" s="502"/>
      <c r="F46" s="502"/>
      <c r="G46" s="502"/>
      <c r="H46" s="502"/>
      <c r="I46" s="502"/>
      <c r="J46" s="502"/>
      <c r="K46" s="503"/>
      <c r="L46" s="503"/>
      <c r="M46" s="503"/>
      <c r="N46" s="503"/>
      <c r="O46" s="503"/>
      <c r="P46" s="503"/>
      <c r="Q46" s="503"/>
      <c r="R46" s="502"/>
      <c r="S46" s="502"/>
      <c r="T46" s="502"/>
      <c r="U46" s="502"/>
      <c r="V46" s="502"/>
      <c r="W46" s="502"/>
      <c r="X46" s="502"/>
      <c r="Y46" s="502"/>
      <c r="Z46" s="502"/>
      <c r="AA46" s="502"/>
      <c r="AB46" s="502"/>
      <c r="AC46" s="502"/>
      <c r="AD46" s="502"/>
      <c r="AE46" s="502"/>
      <c r="AF46" s="502"/>
      <c r="AG46" s="502"/>
      <c r="AH46" s="502"/>
      <c r="AI46" s="502"/>
      <c r="AJ46" s="502"/>
      <c r="AK46" s="502"/>
      <c r="AL46" s="502"/>
      <c r="AM46" s="502"/>
      <c r="AN46" s="502"/>
      <c r="AO46" s="502"/>
      <c r="AP46" s="502"/>
      <c r="AQ46" s="502"/>
      <c r="AR46" s="502"/>
      <c r="AS46" s="502"/>
      <c r="AV46" s="36" t="str">
        <f>IF(ISBLANK(H39),"",(IF($AX$38=FALSE,IF(ISBLANK(H25),"Help",IF(ISBLANK(H26),"Pls Input Info")))))</f>
        <v/>
      </c>
      <c r="AW46" s="4"/>
      <c r="AX46" s="4" t="s">
        <v>189</v>
      </c>
    </row>
    <row r="47" spans="2:56" ht="13.5" customHeight="1" x14ac:dyDescent="0.2">
      <c r="B47" s="459" t="s">
        <v>27</v>
      </c>
      <c r="C47" s="460"/>
      <c r="D47" s="460"/>
      <c r="E47" s="460"/>
      <c r="F47" s="461"/>
      <c r="G47" s="459" t="s">
        <v>206</v>
      </c>
      <c r="H47" s="460"/>
      <c r="I47" s="460"/>
      <c r="J47" s="461"/>
      <c r="K47" s="468" t="s">
        <v>224</v>
      </c>
      <c r="L47" s="469"/>
      <c r="M47" s="470"/>
      <c r="N47" s="459" t="s">
        <v>212</v>
      </c>
      <c r="O47" s="460"/>
      <c r="P47" s="460"/>
      <c r="Q47" s="461"/>
      <c r="R47" s="468" t="s">
        <v>211</v>
      </c>
      <c r="S47" s="469"/>
      <c r="T47" s="469"/>
      <c r="U47" s="469"/>
      <c r="V47" s="469"/>
      <c r="W47" s="469"/>
      <c r="X47" s="469"/>
      <c r="Y47" s="469"/>
      <c r="Z47" s="469"/>
      <c r="AA47" s="469"/>
      <c r="AB47" s="469"/>
      <c r="AC47" s="469"/>
      <c r="AD47" s="469"/>
      <c r="AE47" s="469"/>
      <c r="AF47" s="469"/>
      <c r="AG47" s="469"/>
      <c r="AH47" s="469"/>
      <c r="AI47" s="469"/>
      <c r="AJ47" s="469"/>
      <c r="AK47" s="469"/>
      <c r="AL47" s="469"/>
      <c r="AM47" s="469"/>
      <c r="AN47" s="469"/>
      <c r="AO47" s="469"/>
      <c r="AP47" s="469"/>
      <c r="AQ47" s="469"/>
      <c r="AR47" s="469"/>
      <c r="AS47" s="470"/>
      <c r="AX47" s="1" t="s">
        <v>191</v>
      </c>
    </row>
    <row r="48" spans="2:56" x14ac:dyDescent="0.2">
      <c r="B48" s="465"/>
      <c r="C48" s="466"/>
      <c r="D48" s="466"/>
      <c r="E48" s="466"/>
      <c r="F48" s="467"/>
      <c r="G48" s="462"/>
      <c r="H48" s="463"/>
      <c r="I48" s="463"/>
      <c r="J48" s="464"/>
      <c r="K48" s="462"/>
      <c r="L48" s="463"/>
      <c r="M48" s="464"/>
      <c r="N48" s="468"/>
      <c r="O48" s="469"/>
      <c r="P48" s="469"/>
      <c r="Q48" s="470"/>
      <c r="R48" s="485"/>
      <c r="S48" s="486"/>
      <c r="T48" s="486"/>
      <c r="U48" s="486"/>
      <c r="V48" s="486"/>
      <c r="W48" s="486"/>
      <c r="X48" s="486"/>
      <c r="Y48" s="486"/>
      <c r="Z48" s="486"/>
      <c r="AA48" s="486"/>
      <c r="AB48" s="486"/>
      <c r="AC48" s="486"/>
      <c r="AD48" s="486"/>
      <c r="AE48" s="486"/>
      <c r="AF48" s="486"/>
      <c r="AG48" s="486"/>
      <c r="AH48" s="486"/>
      <c r="AI48" s="486"/>
      <c r="AJ48" s="486"/>
      <c r="AK48" s="486"/>
      <c r="AL48" s="486"/>
      <c r="AM48" s="486"/>
      <c r="AN48" s="486"/>
      <c r="AO48" s="486"/>
      <c r="AP48" s="486"/>
      <c r="AQ48" s="486"/>
      <c r="AR48" s="486"/>
      <c r="AS48" s="487"/>
      <c r="AX48" s="1" t="s">
        <v>193</v>
      </c>
    </row>
    <row r="49" spans="2:69" ht="15" customHeight="1" x14ac:dyDescent="0.2">
      <c r="B49" s="488"/>
      <c r="C49" s="489"/>
      <c r="D49" s="489"/>
      <c r="E49" s="489"/>
      <c r="F49" s="489"/>
      <c r="G49" s="489"/>
      <c r="H49" s="489"/>
      <c r="I49" s="489"/>
      <c r="J49" s="489"/>
      <c r="K49" s="489"/>
      <c r="L49" s="489"/>
      <c r="M49" s="489"/>
      <c r="N49" s="489"/>
      <c r="O49" s="489"/>
      <c r="P49" s="489"/>
      <c r="Q49" s="489"/>
      <c r="R49" s="489"/>
      <c r="S49" s="489"/>
      <c r="T49" s="489"/>
      <c r="U49" s="489"/>
      <c r="V49" s="489"/>
      <c r="W49" s="489"/>
      <c r="X49" s="489"/>
      <c r="Y49" s="489"/>
      <c r="Z49" s="489"/>
      <c r="AA49" s="489"/>
      <c r="AB49" s="489"/>
      <c r="AC49" s="489"/>
      <c r="AD49" s="489"/>
      <c r="AE49" s="489"/>
      <c r="AF49" s="489"/>
      <c r="AG49" s="489"/>
      <c r="AH49" s="489"/>
      <c r="AI49" s="489"/>
      <c r="AJ49" s="489"/>
      <c r="AK49" s="489"/>
      <c r="AL49" s="489"/>
      <c r="AM49" s="489"/>
      <c r="AN49" s="489"/>
      <c r="AO49" s="489"/>
      <c r="AP49" s="489"/>
      <c r="AQ49" s="489"/>
      <c r="AR49" s="489"/>
      <c r="AS49" s="490"/>
      <c r="AX49" s="1" t="s">
        <v>190</v>
      </c>
    </row>
    <row r="50" spans="2:69" x14ac:dyDescent="0.2">
      <c r="B50" s="459" t="s">
        <v>27</v>
      </c>
      <c r="C50" s="460"/>
      <c r="D50" s="460"/>
      <c r="E50" s="460"/>
      <c r="F50" s="461"/>
      <c r="G50" s="459" t="s">
        <v>206</v>
      </c>
      <c r="H50" s="460"/>
      <c r="I50" s="460"/>
      <c r="J50" s="461"/>
      <c r="K50" s="468" t="s">
        <v>224</v>
      </c>
      <c r="L50" s="469"/>
      <c r="M50" s="470"/>
      <c r="N50" s="459" t="s">
        <v>212</v>
      </c>
      <c r="O50" s="460"/>
      <c r="P50" s="460"/>
      <c r="Q50" s="461"/>
      <c r="R50" s="468" t="s">
        <v>211</v>
      </c>
      <c r="S50" s="469"/>
      <c r="T50" s="469"/>
      <c r="U50" s="469"/>
      <c r="V50" s="469"/>
      <c r="W50" s="469"/>
      <c r="X50" s="469"/>
      <c r="Y50" s="469"/>
      <c r="Z50" s="469"/>
      <c r="AA50" s="469"/>
      <c r="AB50" s="469"/>
      <c r="AC50" s="469"/>
      <c r="AD50" s="469"/>
      <c r="AE50" s="469"/>
      <c r="AF50" s="469"/>
      <c r="AG50" s="469"/>
      <c r="AH50" s="469"/>
      <c r="AI50" s="469"/>
      <c r="AJ50" s="469"/>
      <c r="AK50" s="469"/>
      <c r="AL50" s="469"/>
      <c r="AM50" s="469"/>
      <c r="AN50" s="469"/>
      <c r="AO50" s="469"/>
      <c r="AP50" s="469"/>
      <c r="AQ50" s="469"/>
      <c r="AR50" s="469"/>
      <c r="AS50" s="470"/>
      <c r="AX50" s="1" t="s">
        <v>192</v>
      </c>
    </row>
    <row r="51" spans="2:69" x14ac:dyDescent="0.2">
      <c r="B51" s="465"/>
      <c r="C51" s="466"/>
      <c r="D51" s="466"/>
      <c r="E51" s="466"/>
      <c r="F51" s="467"/>
      <c r="G51" s="462"/>
      <c r="H51" s="463"/>
      <c r="I51" s="463"/>
      <c r="J51" s="464"/>
      <c r="K51" s="462"/>
      <c r="L51" s="463"/>
      <c r="M51" s="464"/>
      <c r="N51" s="468"/>
      <c r="O51" s="469"/>
      <c r="P51" s="469"/>
      <c r="Q51" s="470"/>
      <c r="R51" s="485"/>
      <c r="S51" s="486"/>
      <c r="T51" s="486"/>
      <c r="U51" s="486"/>
      <c r="V51" s="486"/>
      <c r="W51" s="486"/>
      <c r="X51" s="486"/>
      <c r="Y51" s="486"/>
      <c r="Z51" s="486"/>
      <c r="AA51" s="486"/>
      <c r="AB51" s="486"/>
      <c r="AC51" s="486"/>
      <c r="AD51" s="486"/>
      <c r="AE51" s="486"/>
      <c r="AF51" s="486"/>
      <c r="AG51" s="486"/>
      <c r="AH51" s="486"/>
      <c r="AI51" s="486"/>
      <c r="AJ51" s="486"/>
      <c r="AK51" s="486"/>
      <c r="AL51" s="486"/>
      <c r="AM51" s="486"/>
      <c r="AN51" s="486"/>
      <c r="AO51" s="486"/>
      <c r="AP51" s="486"/>
      <c r="AQ51" s="486"/>
      <c r="AR51" s="486"/>
      <c r="AS51" s="487"/>
      <c r="AX51" s="1" t="s">
        <v>194</v>
      </c>
    </row>
    <row r="52" spans="2:69" ht="15" customHeight="1" x14ac:dyDescent="0.2">
      <c r="B52" s="488"/>
      <c r="C52" s="489"/>
      <c r="D52" s="489"/>
      <c r="E52" s="489"/>
      <c r="F52" s="489"/>
      <c r="G52" s="489"/>
      <c r="H52" s="489"/>
      <c r="I52" s="489"/>
      <c r="J52" s="489"/>
      <c r="K52" s="489"/>
      <c r="L52" s="489"/>
      <c r="M52" s="489"/>
      <c r="N52" s="489"/>
      <c r="O52" s="489"/>
      <c r="P52" s="489"/>
      <c r="Q52" s="489"/>
      <c r="R52" s="489"/>
      <c r="S52" s="489"/>
      <c r="T52" s="489"/>
      <c r="U52" s="489"/>
      <c r="V52" s="489"/>
      <c r="W52" s="489"/>
      <c r="X52" s="489"/>
      <c r="Y52" s="489"/>
      <c r="Z52" s="489"/>
      <c r="AA52" s="489"/>
      <c r="AB52" s="489"/>
      <c r="AC52" s="489"/>
      <c r="AD52" s="489"/>
      <c r="AE52" s="489"/>
      <c r="AF52" s="489"/>
      <c r="AG52" s="489"/>
      <c r="AH52" s="489"/>
      <c r="AI52" s="489"/>
      <c r="AJ52" s="489"/>
      <c r="AK52" s="489"/>
      <c r="AL52" s="489"/>
      <c r="AM52" s="489"/>
      <c r="AN52" s="489"/>
      <c r="AO52" s="489"/>
      <c r="AP52" s="489"/>
      <c r="AQ52" s="489"/>
      <c r="AR52" s="489"/>
      <c r="AS52" s="490"/>
    </row>
    <row r="53" spans="2:69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2:69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2:69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2:69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</row>
    <row r="57" spans="2:69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</row>
    <row r="58" spans="2:69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</row>
    <row r="59" spans="2:69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</row>
    <row r="60" spans="2:69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2:69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1"/>
      <c r="AS61" s="11"/>
    </row>
    <row r="62" spans="2:69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1"/>
      <c r="AS62" s="11"/>
    </row>
    <row r="63" spans="2:69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1"/>
      <c r="AS63" s="11"/>
    </row>
    <row r="64" spans="2:69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1"/>
      <c r="AS64" s="11"/>
    </row>
    <row r="65" spans="2:45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2:45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2:45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2:45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2:45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2:45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2:45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2:45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2:45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2:45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2:45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2:45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2:45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2:45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2:45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2:45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2:45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2:45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</sheetData>
  <sheetProtection algorithmName="SHA-512" hashValue="NtKaFA38eIRCMHsx3xW1ANrmHNxlOmR4s2DD2GCs5oDAysi27Batp48j420TgZ3XpwYWNiCDLEOpgQKKIO3PZg==" saltValue="27WkePpn+d2XZKiZWJI/Uw==" spinCount="100000" sheet="1" objects="1" scenarios="1" selectLockedCells="1"/>
  <dataConsolidate/>
  <mergeCells count="390">
    <mergeCell ref="B52:AS52"/>
    <mergeCell ref="AE44:AL45"/>
    <mergeCell ref="AN44:AS45"/>
    <mergeCell ref="N48:Q48"/>
    <mergeCell ref="R48:AS48"/>
    <mergeCell ref="R47:AS47"/>
    <mergeCell ref="B50:F50"/>
    <mergeCell ref="G50:J50"/>
    <mergeCell ref="K50:M50"/>
    <mergeCell ref="N50:Q50"/>
    <mergeCell ref="R50:AS50"/>
    <mergeCell ref="B46:AS46"/>
    <mergeCell ref="X44:Y44"/>
    <mergeCell ref="AA44:AB44"/>
    <mergeCell ref="B40:E40"/>
    <mergeCell ref="F40:G40"/>
    <mergeCell ref="B25:G25"/>
    <mergeCell ref="B27:G27"/>
    <mergeCell ref="BP6:BU6"/>
    <mergeCell ref="B51:F51"/>
    <mergeCell ref="G51:J51"/>
    <mergeCell ref="K51:M51"/>
    <mergeCell ref="N51:Q51"/>
    <mergeCell ref="R51:AS51"/>
    <mergeCell ref="B49:AS49"/>
    <mergeCell ref="AF43:AL43"/>
    <mergeCell ref="AN43:AS43"/>
    <mergeCell ref="AL11:AN11"/>
    <mergeCell ref="AQ37:AS37"/>
    <mergeCell ref="AI27:AL27"/>
    <mergeCell ref="AI35:AL35"/>
    <mergeCell ref="AI37:AL37"/>
    <mergeCell ref="AM37:AP37"/>
    <mergeCell ref="A11:A18"/>
    <mergeCell ref="G47:J47"/>
    <mergeCell ref="G48:J48"/>
    <mergeCell ref="B47:F47"/>
    <mergeCell ref="B48:F48"/>
    <mergeCell ref="K47:M47"/>
    <mergeCell ref="K48:M48"/>
    <mergeCell ref="N47:Q47"/>
    <mergeCell ref="E44:I44"/>
    <mergeCell ref="E43:I43"/>
    <mergeCell ref="M43:N43"/>
    <mergeCell ref="M44:N44"/>
    <mergeCell ref="B41:G41"/>
    <mergeCell ref="B33:G33"/>
    <mergeCell ref="B39:C39"/>
    <mergeCell ref="F12:H12"/>
    <mergeCell ref="B28:G28"/>
    <mergeCell ref="H28:L28"/>
    <mergeCell ref="M28:Q28"/>
    <mergeCell ref="AB40:AF40"/>
    <mergeCell ref="AB39:AF39"/>
    <mergeCell ref="AM38:AP38"/>
    <mergeCell ref="AM40:AP40"/>
    <mergeCell ref="AG39:AH39"/>
    <mergeCell ref="AI39:AL39"/>
    <mergeCell ref="AM34:AP34"/>
    <mergeCell ref="AM32:AP32"/>
    <mergeCell ref="AM33:AP33"/>
    <mergeCell ref="AI33:AL33"/>
    <mergeCell ref="AB32:AF32"/>
    <mergeCell ref="AB34:AF34"/>
    <mergeCell ref="S11:T11"/>
    <mergeCell ref="U11:W11"/>
    <mergeCell ref="M21:P21"/>
    <mergeCell ref="M25:Q25"/>
    <mergeCell ref="I11:L11"/>
    <mergeCell ref="I12:L12"/>
    <mergeCell ref="I13:L13"/>
    <mergeCell ref="R25:V25"/>
    <mergeCell ref="W25:AA25"/>
    <mergeCell ref="H25:L25"/>
    <mergeCell ref="I15:L15"/>
    <mergeCell ref="H23:L23"/>
    <mergeCell ref="M22:Q22"/>
    <mergeCell ref="M23:Q23"/>
    <mergeCell ref="R22:V22"/>
    <mergeCell ref="B21:L21"/>
    <mergeCell ref="Q21:AA21"/>
    <mergeCell ref="B12:E12"/>
    <mergeCell ref="I18:L18"/>
    <mergeCell ref="S15:T15"/>
    <mergeCell ref="M24:Q24"/>
    <mergeCell ref="R24:V24"/>
    <mergeCell ref="P18:R18"/>
    <mergeCell ref="S18:T18"/>
    <mergeCell ref="M26:Q26"/>
    <mergeCell ref="H24:L24"/>
    <mergeCell ref="AG25:AH25"/>
    <mergeCell ref="AG24:AH24"/>
    <mergeCell ref="AI25:AL25"/>
    <mergeCell ref="AB20:AN20"/>
    <mergeCell ref="AB26:AF26"/>
    <mergeCell ref="AI26:AL26"/>
    <mergeCell ref="AB21:AS21"/>
    <mergeCell ref="AO20:AS20"/>
    <mergeCell ref="AM23:AP23"/>
    <mergeCell ref="AI24:AL24"/>
    <mergeCell ref="AQ24:AS24"/>
    <mergeCell ref="AQ26:AS26"/>
    <mergeCell ref="AM26:AP26"/>
    <mergeCell ref="AQ25:AS25"/>
    <mergeCell ref="AM25:AP25"/>
    <mergeCell ref="H27:L27"/>
    <mergeCell ref="M27:Q27"/>
    <mergeCell ref="W37:AA37"/>
    <mergeCell ref="H39:L39"/>
    <mergeCell ref="AG32:AH32"/>
    <mergeCell ref="AB35:AF35"/>
    <mergeCell ref="M35:Q35"/>
    <mergeCell ref="R35:V35"/>
    <mergeCell ref="R37:V37"/>
    <mergeCell ref="W36:AA36"/>
    <mergeCell ref="AG27:AH27"/>
    <mergeCell ref="AB31:AF31"/>
    <mergeCell ref="R36:V36"/>
    <mergeCell ref="W29:AA29"/>
    <mergeCell ref="AB28:AF28"/>
    <mergeCell ref="R31:V31"/>
    <mergeCell ref="R34:U34"/>
    <mergeCell ref="W30:AA30"/>
    <mergeCell ref="W28:AA28"/>
    <mergeCell ref="W33:AA33"/>
    <mergeCell ref="W31:AA31"/>
    <mergeCell ref="W32:AA32"/>
    <mergeCell ref="R30:V30"/>
    <mergeCell ref="R33:V33"/>
    <mergeCell ref="E36:G36"/>
    <mergeCell ref="B37:G37"/>
    <mergeCell ref="B34:G34"/>
    <mergeCell ref="B38:G38"/>
    <mergeCell ref="H33:L33"/>
    <mergeCell ref="M33:Q33"/>
    <mergeCell ref="H37:L37"/>
    <mergeCell ref="M37:Q37"/>
    <mergeCell ref="D39:G39"/>
    <mergeCell ref="H34:K34"/>
    <mergeCell ref="H36:L36"/>
    <mergeCell ref="B36:D36"/>
    <mergeCell ref="M36:Q36"/>
    <mergeCell ref="B35:E35"/>
    <mergeCell ref="F35:G35"/>
    <mergeCell ref="M34:P34"/>
    <mergeCell ref="H35:L35"/>
    <mergeCell ref="S41:V41"/>
    <mergeCell ref="X41:AA41"/>
    <mergeCell ref="I41:L41"/>
    <mergeCell ref="R38:V38"/>
    <mergeCell ref="W38:AA38"/>
    <mergeCell ref="M39:Q39"/>
    <mergeCell ref="W39:AA39"/>
    <mergeCell ref="R40:V40"/>
    <mergeCell ref="M40:Q40"/>
    <mergeCell ref="R39:V39"/>
    <mergeCell ref="H40:L40"/>
    <mergeCell ref="W40:AA40"/>
    <mergeCell ref="H38:L38"/>
    <mergeCell ref="M38:Q38"/>
    <mergeCell ref="N41:Q41"/>
    <mergeCell ref="M10:O10"/>
    <mergeCell ref="B4:AS4"/>
    <mergeCell ref="W6:Z6"/>
    <mergeCell ref="AL14:AN14"/>
    <mergeCell ref="AO14:AQ14"/>
    <mergeCell ref="X12:Y12"/>
    <mergeCell ref="P13:R13"/>
    <mergeCell ref="O6:R6"/>
    <mergeCell ref="S6:V6"/>
    <mergeCell ref="AG7:AK7"/>
    <mergeCell ref="Z11:AA11"/>
    <mergeCell ref="AF10:AG10"/>
    <mergeCell ref="B10:E10"/>
    <mergeCell ref="Z12:AA12"/>
    <mergeCell ref="Z13:AA13"/>
    <mergeCell ref="S12:T12"/>
    <mergeCell ref="U12:W12"/>
    <mergeCell ref="X13:Y13"/>
    <mergeCell ref="P12:R12"/>
    <mergeCell ref="S14:T14"/>
    <mergeCell ref="U14:W14"/>
    <mergeCell ref="I10:L10"/>
    <mergeCell ref="AB12:AE12"/>
    <mergeCell ref="AF12:AG12"/>
    <mergeCell ref="B1:AS3"/>
    <mergeCell ref="B17:E17"/>
    <mergeCell ref="O7:R7"/>
    <mergeCell ref="S7:V7"/>
    <mergeCell ref="W7:Z7"/>
    <mergeCell ref="AO10:AQ10"/>
    <mergeCell ref="AB11:AE11"/>
    <mergeCell ref="AF11:AG11"/>
    <mergeCell ref="AH11:AK11"/>
    <mergeCell ref="AO11:AQ11"/>
    <mergeCell ref="B9:AD9"/>
    <mergeCell ref="AL10:AN10"/>
    <mergeCell ref="Z10:AA10"/>
    <mergeCell ref="AB10:AE10"/>
    <mergeCell ref="P11:R11"/>
    <mergeCell ref="X11:Y11"/>
    <mergeCell ref="F10:H10"/>
    <mergeCell ref="AO13:AQ13"/>
    <mergeCell ref="AL6:AS6"/>
    <mergeCell ref="P10:Y10"/>
    <mergeCell ref="I16:L16"/>
    <mergeCell ref="P17:R17"/>
    <mergeCell ref="S17:T17"/>
    <mergeCell ref="B11:E11"/>
    <mergeCell ref="AM35:AP35"/>
    <mergeCell ref="AI34:AL34"/>
    <mergeCell ref="AM36:AP36"/>
    <mergeCell ref="AQ23:AS23"/>
    <mergeCell ref="AM22:AP22"/>
    <mergeCell ref="AG22:AH22"/>
    <mergeCell ref="AQ33:AS33"/>
    <mergeCell ref="AQ34:AS34"/>
    <mergeCell ref="AI32:AL32"/>
    <mergeCell ref="AQ30:AS30"/>
    <mergeCell ref="AI29:AL29"/>
    <mergeCell ref="AI31:AL31"/>
    <mergeCell ref="AG26:AH26"/>
    <mergeCell ref="AG23:AH23"/>
    <mergeCell ref="AQ35:AS35"/>
    <mergeCell ref="AQ28:AS28"/>
    <mergeCell ref="AM24:AP24"/>
    <mergeCell ref="AM31:AP31"/>
    <mergeCell ref="AM28:AP28"/>
    <mergeCell ref="AQ27:AS27"/>
    <mergeCell ref="AR19:AS19"/>
    <mergeCell ref="AM29:AP29"/>
    <mergeCell ref="AG30:AH30"/>
    <mergeCell ref="AI30:AL30"/>
    <mergeCell ref="AG28:AH28"/>
    <mergeCell ref="AG33:AH33"/>
    <mergeCell ref="AB22:AF22"/>
    <mergeCell ref="AI23:AL23"/>
    <mergeCell ref="AI22:AL22"/>
    <mergeCell ref="AB23:AF23"/>
    <mergeCell ref="AM27:AP27"/>
    <mergeCell ref="AB25:AF25"/>
    <mergeCell ref="AB24:AF24"/>
    <mergeCell ref="AB27:AF27"/>
    <mergeCell ref="AI28:AL28"/>
    <mergeCell ref="AB33:AF33"/>
    <mergeCell ref="AB29:AF29"/>
    <mergeCell ref="AM30:AP30"/>
    <mergeCell ref="AQ29:AS29"/>
    <mergeCell ref="AQ31:AS31"/>
    <mergeCell ref="AQ32:AS32"/>
    <mergeCell ref="AB30:AF30"/>
    <mergeCell ref="AG29:AH29"/>
    <mergeCell ref="AG31:AH31"/>
    <mergeCell ref="AM41:AP41"/>
    <mergeCell ref="W35:AA35"/>
    <mergeCell ref="AB37:AF37"/>
    <mergeCell ref="AG37:AH37"/>
    <mergeCell ref="AG34:AH34"/>
    <mergeCell ref="AQ38:AS38"/>
    <mergeCell ref="AQ36:AS36"/>
    <mergeCell ref="AB38:AF38"/>
    <mergeCell ref="AG35:AH35"/>
    <mergeCell ref="AB36:AF36"/>
    <mergeCell ref="AG36:AH36"/>
    <mergeCell ref="AI36:AL36"/>
    <mergeCell ref="AG38:AH38"/>
    <mergeCell ref="AI38:AL38"/>
    <mergeCell ref="W34:Z34"/>
    <mergeCell ref="AQ39:AS39"/>
    <mergeCell ref="AM39:AP39"/>
    <mergeCell ref="AG40:AH40"/>
    <mergeCell ref="AQ40:AS40"/>
    <mergeCell ref="AQ41:AS41"/>
    <mergeCell ref="AG41:AH41"/>
    <mergeCell ref="AB41:AF41"/>
    <mergeCell ref="AI41:AL41"/>
    <mergeCell ref="AI40:AL40"/>
    <mergeCell ref="R32:V32"/>
    <mergeCell ref="R28:V28"/>
    <mergeCell ref="R29:V29"/>
    <mergeCell ref="H32:L32"/>
    <mergeCell ref="H29:L29"/>
    <mergeCell ref="F32:G32"/>
    <mergeCell ref="H30:L30"/>
    <mergeCell ref="M29:Q29"/>
    <mergeCell ref="B29:G29"/>
    <mergeCell ref="M30:Q30"/>
    <mergeCell ref="B30:E30"/>
    <mergeCell ref="F30:G30"/>
    <mergeCell ref="B32:E32"/>
    <mergeCell ref="B31:G31"/>
    <mergeCell ref="H31:L31"/>
    <mergeCell ref="M31:Q31"/>
    <mergeCell ref="M32:Q32"/>
    <mergeCell ref="AO19:AQ19"/>
    <mergeCell ref="B20:AA20"/>
    <mergeCell ref="P16:R16"/>
    <mergeCell ref="Z16:AA16"/>
    <mergeCell ref="S16:T16"/>
    <mergeCell ref="U16:W16"/>
    <mergeCell ref="W24:AA24"/>
    <mergeCell ref="R27:V27"/>
    <mergeCell ref="W27:AA27"/>
    <mergeCell ref="R23:V23"/>
    <mergeCell ref="W23:AA23"/>
    <mergeCell ref="W22:AA22"/>
    <mergeCell ref="W26:AA26"/>
    <mergeCell ref="I17:L17"/>
    <mergeCell ref="Z17:AA17"/>
    <mergeCell ref="H26:L26"/>
    <mergeCell ref="B26:G26"/>
    <mergeCell ref="B24:G24"/>
    <mergeCell ref="B22:G22"/>
    <mergeCell ref="H22:L22"/>
    <mergeCell ref="R26:V26"/>
    <mergeCell ref="B23:G23"/>
    <mergeCell ref="AH18:AK18"/>
    <mergeCell ref="AF18:AG18"/>
    <mergeCell ref="AL15:AN15"/>
    <mergeCell ref="AB17:AE17"/>
    <mergeCell ref="AF17:AG17"/>
    <mergeCell ref="AO18:AQ18"/>
    <mergeCell ref="AL18:AN18"/>
    <mergeCell ref="AB19:AG19"/>
    <mergeCell ref="B19:AA19"/>
    <mergeCell ref="B16:E16"/>
    <mergeCell ref="X16:Y16"/>
    <mergeCell ref="U17:W17"/>
    <mergeCell ref="X18:Y18"/>
    <mergeCell ref="X17:Y17"/>
    <mergeCell ref="AL16:AN16"/>
    <mergeCell ref="AL17:AN17"/>
    <mergeCell ref="AH17:AK17"/>
    <mergeCell ref="AH19:AK19"/>
    <mergeCell ref="AL19:AN19"/>
    <mergeCell ref="F17:H17"/>
    <mergeCell ref="F18:H18"/>
    <mergeCell ref="AO17:AQ17"/>
    <mergeCell ref="B18:E18"/>
    <mergeCell ref="Z18:AA18"/>
    <mergeCell ref="U18:W18"/>
    <mergeCell ref="AB18:AE18"/>
    <mergeCell ref="U15:W15"/>
    <mergeCell ref="H6:N6"/>
    <mergeCell ref="AL7:AO7"/>
    <mergeCell ref="X5:Y5"/>
    <mergeCell ref="AA5:AB5"/>
    <mergeCell ref="B13:E13"/>
    <mergeCell ref="B14:E14"/>
    <mergeCell ref="B15:E15"/>
    <mergeCell ref="F15:H15"/>
    <mergeCell ref="F14:H14"/>
    <mergeCell ref="F13:H13"/>
    <mergeCell ref="AG6:AK6"/>
    <mergeCell ref="AA6:AF6"/>
    <mergeCell ref="AF13:AG13"/>
    <mergeCell ref="AH10:AK10"/>
    <mergeCell ref="AH14:AK14"/>
    <mergeCell ref="Z14:AA14"/>
    <mergeCell ref="G7:N7"/>
    <mergeCell ref="AE9:AS9"/>
    <mergeCell ref="AH13:AK13"/>
    <mergeCell ref="AL13:AN13"/>
    <mergeCell ref="AA7:AB7"/>
    <mergeCell ref="AH15:AK15"/>
    <mergeCell ref="F11:H11"/>
    <mergeCell ref="U43:U44"/>
    <mergeCell ref="T43:T44"/>
    <mergeCell ref="AO15:AQ15"/>
    <mergeCell ref="AB16:AE16"/>
    <mergeCell ref="AF16:AG16"/>
    <mergeCell ref="AH16:AK16"/>
    <mergeCell ref="AB13:AE13"/>
    <mergeCell ref="AH12:AK12"/>
    <mergeCell ref="F16:H16"/>
    <mergeCell ref="X15:Y15"/>
    <mergeCell ref="AO16:AQ16"/>
    <mergeCell ref="P15:R15"/>
    <mergeCell ref="AB15:AE15"/>
    <mergeCell ref="AF15:AG15"/>
    <mergeCell ref="AB14:AE14"/>
    <mergeCell ref="AF14:AG14"/>
    <mergeCell ref="Z15:AA15"/>
    <mergeCell ref="AL12:AN12"/>
    <mergeCell ref="AO12:AQ12"/>
    <mergeCell ref="U13:W13"/>
    <mergeCell ref="X14:Y14"/>
    <mergeCell ref="P14:R14"/>
    <mergeCell ref="S13:T13"/>
    <mergeCell ref="I14:L14"/>
  </mergeCells>
  <phoneticPr fontId="0" type="noConversion"/>
  <conditionalFormatting sqref="BA35:BD35">
    <cfRule type="cellIs" dxfId="48" priority="66" stopIfTrue="1" operator="equal">
      <formula>"N"</formula>
    </cfRule>
    <cfRule type="cellIs" dxfId="47" priority="67" stopIfTrue="1" operator="equal">
      <formula>"Y"</formula>
    </cfRule>
  </conditionalFormatting>
  <conditionalFormatting sqref="AQ28:AS28">
    <cfRule type="cellIs" dxfId="46" priority="64" stopIfTrue="1" operator="equal">
      <formula>"N"</formula>
    </cfRule>
    <cfRule type="cellIs" dxfId="45" priority="65" stopIfTrue="1" operator="equal">
      <formula>"Y"</formula>
    </cfRule>
  </conditionalFormatting>
  <conditionalFormatting sqref="H30:L30">
    <cfRule type="containsText" dxfId="44" priority="49" operator="containsText" text="Input">
      <formula>NOT(ISERROR(SEARCH("Input",H30)))</formula>
    </cfRule>
  </conditionalFormatting>
  <conditionalFormatting sqref="AC5">
    <cfRule type="containsText" dxfId="43" priority="40" operator="containsText" text="#">
      <formula>NOT(ISERROR(SEARCH("#",AC5)))</formula>
    </cfRule>
  </conditionalFormatting>
  <conditionalFormatting sqref="AQ25:AS25">
    <cfRule type="cellIs" dxfId="42" priority="38" stopIfTrue="1" operator="equal">
      <formula>"N"</formula>
    </cfRule>
    <cfRule type="cellIs" dxfId="41" priority="39" stopIfTrue="1" operator="equal">
      <formula>"Y"</formula>
    </cfRule>
  </conditionalFormatting>
  <conditionalFormatting sqref="AQ27:AS27">
    <cfRule type="cellIs" dxfId="40" priority="36" stopIfTrue="1" operator="equal">
      <formula>"N"</formula>
    </cfRule>
    <cfRule type="cellIs" dxfId="39" priority="37" stopIfTrue="1" operator="equal">
      <formula>"Y"</formula>
    </cfRule>
  </conditionalFormatting>
  <conditionalFormatting sqref="H27:AA27">
    <cfRule type="containsText" dxfId="38" priority="34" operator="containsText" text="#">
      <formula>NOT(ISERROR(SEARCH("#",H27)))</formula>
    </cfRule>
  </conditionalFormatting>
  <conditionalFormatting sqref="H23:AA29">
    <cfRule type="containsText" dxfId="37" priority="35" operator="containsText" text="Input">
      <formula>NOT(ISERROR(SEARCH("Input",H23)))</formula>
    </cfRule>
  </conditionalFormatting>
  <conditionalFormatting sqref="AS11:AS18">
    <cfRule type="expression" dxfId="36" priority="22">
      <formula>(IF(ISNUMBER(AL11),IF(ISBLANK(AR11),TRUE)))</formula>
    </cfRule>
    <cfRule type="cellIs" dxfId="35" priority="32" stopIfTrue="1" operator="equal">
      <formula>"Y"</formula>
    </cfRule>
    <cfRule type="cellIs" dxfId="34" priority="33" stopIfTrue="1" operator="equal">
      <formula>"N"</formula>
    </cfRule>
  </conditionalFormatting>
  <conditionalFormatting sqref="AA5">
    <cfRule type="containsText" dxfId="33" priority="31" operator="containsText" text="#">
      <formula>NOT(ISERROR(SEARCH("#",AA5)))</formula>
    </cfRule>
  </conditionalFormatting>
  <conditionalFormatting sqref="O11:O18">
    <cfRule type="expression" dxfId="32" priority="27">
      <formula>(IF(ISNUMBER(M11),IF(ISBLANK(O11),TRUE,FALSE)))</formula>
    </cfRule>
  </conditionalFormatting>
  <conditionalFormatting sqref="M11:M18">
    <cfRule type="expression" dxfId="31" priority="26">
      <formula>(IF(ISNUMBER(O11),IF(ISBLANK(M11),TRUE,FALSE)))</formula>
    </cfRule>
  </conditionalFormatting>
  <conditionalFormatting sqref="L43:L45">
    <cfRule type="cellIs" dxfId="30" priority="20" stopIfTrue="1" operator="equal">
      <formula>"N"</formula>
    </cfRule>
    <cfRule type="cellIs" dxfId="29" priority="21" stopIfTrue="1" operator="equal">
      <formula>"Y"</formula>
    </cfRule>
  </conditionalFormatting>
  <conditionalFormatting sqref="AF43:AL43 AN43:AS43 H6 AL6:AL7 AA6:AA7 S6:S7 G7">
    <cfRule type="expression" dxfId="28" priority="19">
      <formula>ISBLANK(G6)</formula>
    </cfRule>
  </conditionalFormatting>
  <conditionalFormatting sqref="BB27">
    <cfRule type="cellIs" dxfId="27" priority="15" stopIfTrue="1" operator="equal">
      <formula>"N"</formula>
    </cfRule>
    <cfRule type="cellIs" dxfId="26" priority="16" stopIfTrue="1" operator="equal">
      <formula>"Y"</formula>
    </cfRule>
  </conditionalFormatting>
  <conditionalFormatting sqref="BB27">
    <cfRule type="cellIs" dxfId="25" priority="13" stopIfTrue="1" operator="equal">
      <formula>"N"</formula>
    </cfRule>
    <cfRule type="cellIs" dxfId="24" priority="14" stopIfTrue="1" operator="equal">
      <formula>"Y"</formula>
    </cfRule>
  </conditionalFormatting>
  <conditionalFormatting sqref="BB28">
    <cfRule type="cellIs" dxfId="23" priority="11" stopIfTrue="1" operator="equal">
      <formula>"N"</formula>
    </cfRule>
    <cfRule type="cellIs" dxfId="22" priority="12" stopIfTrue="1" operator="equal">
      <formula>"Y"</formula>
    </cfRule>
  </conditionalFormatting>
  <conditionalFormatting sqref="BB33 BB27">
    <cfRule type="cellIs" dxfId="21" priority="9" stopIfTrue="1" operator="equal">
      <formula>"N"</formula>
    </cfRule>
    <cfRule type="cellIs" dxfId="20" priority="10" stopIfTrue="1" operator="equal">
      <formula>"Y"</formula>
    </cfRule>
  </conditionalFormatting>
  <conditionalFormatting sqref="BB28">
    <cfRule type="cellIs" dxfId="19" priority="7" stopIfTrue="1" operator="equal">
      <formula>"N"</formula>
    </cfRule>
    <cfRule type="cellIs" dxfId="18" priority="8" stopIfTrue="1" operator="equal">
      <formula>"Y"</formula>
    </cfRule>
  </conditionalFormatting>
  <conditionalFormatting sqref="BB28">
    <cfRule type="cellIs" dxfId="17" priority="5" stopIfTrue="1" operator="equal">
      <formula>"N"</formula>
    </cfRule>
    <cfRule type="cellIs" dxfId="16" priority="6" stopIfTrue="1" operator="equal">
      <formula>"Y"</formula>
    </cfRule>
  </conditionalFormatting>
  <conditionalFormatting sqref="BB29">
    <cfRule type="cellIs" dxfId="15" priority="3" stopIfTrue="1" operator="equal">
      <formula>"N"</formula>
    </cfRule>
    <cfRule type="cellIs" dxfId="14" priority="4" stopIfTrue="1" operator="equal">
      <formula>"Y"</formula>
    </cfRule>
  </conditionalFormatting>
  <conditionalFormatting sqref="Q21:AA21">
    <cfRule type="containsText" dxfId="13" priority="2" operator="containsText" text="Missing">
      <formula>NOT(ISERROR(SEARCH("Missing",Q21)))</formula>
    </cfRule>
  </conditionalFormatting>
  <conditionalFormatting sqref="M21">
    <cfRule type="expression" dxfId="12" priority="1">
      <formula>($BP$21=1)</formula>
    </cfRule>
  </conditionalFormatting>
  <conditionalFormatting sqref="AQ23:AS41 I41:AA41">
    <cfRule type="cellIs" dxfId="11" priority="76" stopIfTrue="1" operator="equal">
      <formula>"N"</formula>
    </cfRule>
    <cfRule type="cellIs" dxfId="10" priority="77" stopIfTrue="1" operator="equal">
      <formula>"Y"</formula>
    </cfRule>
  </conditionalFormatting>
  <dataValidations disablePrompts="1" count="21">
    <dataValidation type="whole" allowBlank="1" showInputMessage="1" showErrorMessage="1" error="Please input correct page number" promptTitle="Enter Page No." sqref="U5:V5" xr:uid="{00000000-0002-0000-0000-000000000000}">
      <formula1>1</formula1>
      <formula2>5</formula2>
    </dataValidation>
    <dataValidation type="whole" allowBlank="1" showInputMessage="1" showErrorMessage="1" sqref="AC5 M11:M18" xr:uid="{00000000-0002-0000-0000-000001000000}">
      <formula1>1</formula1>
      <formula2>5</formula2>
    </dataValidation>
    <dataValidation type="list" allowBlank="1" showInputMessage="1" showErrorMessage="1" sqref="AL7" xr:uid="{00000000-0002-0000-0000-000002000000}">
      <formula1>$BB$5:$BB$6</formula1>
    </dataValidation>
    <dataValidation type="whole" allowBlank="1" showInputMessage="1" showErrorMessage="1" sqref="AA7 AC7:AF7" xr:uid="{00000000-0002-0000-0000-000003000000}">
      <formula1>1</formula1>
      <formula2>100</formula2>
    </dataValidation>
    <dataValidation type="list" allowBlank="1" showInputMessage="1" showErrorMessage="1" sqref="M21:P21" xr:uid="{00000000-0002-0000-0000-000004000000}">
      <formula1>$BD$10:$BD$14</formula1>
    </dataValidation>
    <dataValidation type="list" allowBlank="1" showInputMessage="1" showErrorMessage="1" sqref="L34 Q34 V34 AA34" xr:uid="{00000000-0002-0000-0000-000005000000}">
      <formula1>$BA$5:$BA$6</formula1>
    </dataValidation>
    <dataValidation type="whole" allowBlank="1" showInputMessage="1" showErrorMessage="1" prompt="Sublot No 1 to 4" sqref="H23:AA23" xr:uid="{00000000-0002-0000-0000-000006000000}">
      <formula1>1</formula1>
      <formula2>4</formula2>
    </dataValidation>
    <dataValidation type="date" allowBlank="1" showInputMessage="1" showErrorMessage="1" prompt="Input Date" sqref="H22:AA22 AB23:AF42 B11:E18" xr:uid="{00000000-0002-0000-0000-000007000000}">
      <formula1>42370</formula1>
      <formula2>44196</formula2>
    </dataValidation>
    <dataValidation type="list" allowBlank="1" showInputMessage="1" showErrorMessage="1" prompt="Select Y or N" sqref="S44:S45" xr:uid="{00000000-0002-0000-0000-000008000000}">
      <formula1>$AX$43:$AX$44</formula1>
    </dataValidation>
    <dataValidation type="list" allowBlank="1" showInputMessage="1" showErrorMessage="1" sqref="H41 M41 R41 W41" xr:uid="{00000000-0002-0000-0000-000009000000}">
      <formula1>$AX$43</formula1>
    </dataValidation>
    <dataValidation type="list" allowBlank="1" showInputMessage="1" showErrorMessage="1" sqref="E43:I43" xr:uid="{00000000-0002-0000-0000-00000A000000}">
      <formula1>$AX$46:$AX$51</formula1>
    </dataValidation>
    <dataValidation type="whole" allowBlank="1" showInputMessage="1" showErrorMessage="1" prompt="Enter Total Lifts" sqref="O11:O18" xr:uid="{00000000-0002-0000-0000-00000B000000}">
      <formula1>1</formula1>
      <formula2>5</formula2>
    </dataValidation>
    <dataValidation type="whole" allowBlank="1" showInputMessage="1" showErrorMessage="1" prompt="Sublot No 1 thru 4" sqref="F11:H18" xr:uid="{00000000-0002-0000-0000-00000C000000}">
      <formula1>1</formula1>
      <formula2>4</formula2>
    </dataValidation>
    <dataValidation type="list" allowBlank="1" showInputMessage="1" showErrorMessage="1" sqref="N51:Q51" xr:uid="{00000000-0002-0000-0000-00000D000000}">
      <formula1>$BB$19:$BB$33</formula1>
    </dataValidation>
    <dataValidation type="date" allowBlank="1" showInputMessage="1" showErrorMessage="1" error="Date Required" prompt="Input Paving Date " sqref="B48 B51" xr:uid="{00000000-0002-0000-0000-00000E000000}">
      <formula1>42370</formula1>
      <formula2>44926</formula2>
    </dataValidation>
    <dataValidation type="decimal" errorStyle="information" allowBlank="1" showInputMessage="1" showErrorMessage="1" error="Must be less than 4,000" prompt="Input Total Tons per day" sqref="G48 G51" xr:uid="{00000000-0002-0000-0000-00000F000000}">
      <formula1>0</formula1>
      <formula2>4000</formula2>
    </dataValidation>
    <dataValidation type="decimal" errorStyle="information" allowBlank="1" showInputMessage="1" showErrorMessage="1" error="Waste tons is required" prompt="Input Waste Tons for the day,_x000a_If none use 0" sqref="K48 K51" xr:uid="{00000000-0002-0000-0000-000010000000}">
      <formula1>0</formula1>
      <formula2>4000</formula2>
    </dataValidation>
    <dataValidation type="list" allowBlank="1" showInputMessage="1" showErrorMessage="1" prompt="Select One" sqref="G7:N7" xr:uid="{00000000-0002-0000-0000-000011000000}">
      <formula1>$BB$11:$BB$16</formula1>
    </dataValidation>
    <dataValidation type="list" allowBlank="1" showInputMessage="1" showErrorMessage="1" sqref="H25:AA25" xr:uid="{00000000-0002-0000-0000-000012000000}">
      <formula1>$BB$11:$BB$16</formula1>
    </dataValidation>
    <dataValidation type="list" allowBlank="1" showInputMessage="1" showErrorMessage="1" sqref="H26:AA26" xr:uid="{00000000-0002-0000-0000-000013000000}">
      <formula1>$BG$10:$BG$13</formula1>
    </dataValidation>
    <dataValidation type="list" allowBlank="1" showInputMessage="1" showErrorMessage="1" sqref="N48:Q48" xr:uid="{00000000-0002-0000-0000-000014000000}">
      <formula1>$BB$19:$BB$34</formula1>
    </dataValidation>
  </dataValidations>
  <printOptions horizontalCentered="1"/>
  <pageMargins left="0" right="0" top="0" bottom="0.1" header="0" footer="0"/>
  <pageSetup scale="85" orientation="portrait" cellComments="asDisplayed" verticalDpi="300" r:id="rId1"/>
  <headerFooter>
    <oddFooter>&amp;C&amp;"Calibri,Regular"&amp;8&amp;A&amp;R&amp;"Calibri,Regular"&amp;8REV 05/2018</oddFooter>
  </headerFooter>
  <drawing r:id="rId2"/>
  <legacyDrawing r:id="rId3"/>
  <controls>
    <mc:AlternateContent xmlns:mc="http://schemas.openxmlformats.org/markup-compatibility/2006">
      <mc:Choice Requires="x14">
        <control shapeId="2379" r:id="rId4" name="OptionButton2">
          <controlPr defaultSize="0" print="0" autoFill="0" autoLine="0" linkedCell="AV9" r:id="rId5">
            <anchor moveWithCells="1">
              <from>
                <xdr:col>9</xdr:col>
                <xdr:colOff>142875</xdr:colOff>
                <xdr:row>0</xdr:row>
                <xdr:rowOff>0</xdr:rowOff>
              </from>
              <to>
                <xdr:col>14</xdr:col>
                <xdr:colOff>104775</xdr:colOff>
                <xdr:row>2</xdr:row>
                <xdr:rowOff>19050</xdr:rowOff>
              </to>
            </anchor>
          </controlPr>
        </control>
      </mc:Choice>
      <mc:Fallback>
        <control shapeId="2379" r:id="rId4" name="OptionButton2"/>
      </mc:Fallback>
    </mc:AlternateContent>
    <mc:AlternateContent xmlns:mc="http://schemas.openxmlformats.org/markup-compatibility/2006">
      <mc:Choice Requires="x14">
        <control shapeId="2378" r:id="rId6" name="OptionButton1">
          <controlPr defaultSize="0" print="0" autoLine="0" r:id="rId7">
            <anchor moveWithCells="1">
              <from>
                <xdr:col>6</xdr:col>
                <xdr:colOff>0</xdr:colOff>
                <xdr:row>0</xdr:row>
                <xdr:rowOff>0</xdr:rowOff>
              </from>
              <to>
                <xdr:col>11</xdr:col>
                <xdr:colOff>66675</xdr:colOff>
                <xdr:row>2</xdr:row>
                <xdr:rowOff>19050</xdr:rowOff>
              </to>
            </anchor>
          </controlPr>
        </control>
      </mc:Choice>
      <mc:Fallback>
        <control shapeId="2378" r:id="rId6" name="Option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Y53"/>
  <sheetViews>
    <sheetView showGridLines="0" topLeftCell="B1" zoomScale="112" zoomScaleNormal="112" zoomScalePageLayoutView="93" workbookViewId="0">
      <selection activeCell="B18" sqref="B18:C18"/>
    </sheetView>
  </sheetViews>
  <sheetFormatPr defaultColWidth="9.140625" defaultRowHeight="15" x14ac:dyDescent="0.25"/>
  <cols>
    <col min="1" max="1" width="19.85546875" style="143" customWidth="1"/>
    <col min="2" max="2" width="8.5703125" style="147" customWidth="1"/>
    <col min="3" max="3" width="10.28515625" style="143" customWidth="1"/>
    <col min="4" max="4" width="10.7109375" style="143" customWidth="1"/>
    <col min="5" max="5" width="6" style="143" customWidth="1"/>
    <col min="6" max="6" width="2.7109375" style="143" customWidth="1"/>
    <col min="7" max="7" width="5.7109375" style="143" customWidth="1"/>
    <col min="8" max="9" width="2.7109375" style="143" customWidth="1"/>
    <col min="10" max="10" width="4.7109375" style="143" customWidth="1"/>
    <col min="11" max="11" width="7.7109375" style="143" customWidth="1"/>
    <col min="12" max="12" width="6.7109375" style="143" customWidth="1"/>
    <col min="13" max="14" width="4.7109375" style="143" customWidth="1"/>
    <col min="15" max="15" width="9" style="143" customWidth="1"/>
    <col min="16" max="16" width="4" style="143" customWidth="1"/>
    <col min="17" max="20" width="4.7109375" style="143" customWidth="1"/>
    <col min="21" max="16384" width="9.140625" style="143"/>
  </cols>
  <sheetData>
    <row r="1" spans="2:51" s="123" customFormat="1" ht="7.9" customHeight="1" x14ac:dyDescent="0.25">
      <c r="B1" s="563" t="s">
        <v>89</v>
      </c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133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</row>
    <row r="2" spans="2:51" s="123" customFormat="1" ht="7.9" customHeight="1" x14ac:dyDescent="0.25"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  <c r="T2" s="133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</row>
    <row r="3" spans="2:51" s="123" customFormat="1" ht="7.9" customHeight="1" thickBot="1" x14ac:dyDescent="0.3"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133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</row>
    <row r="4" spans="2:51" s="123" customFormat="1" ht="15.75" thickTop="1" x14ac:dyDescent="0.25">
      <c r="B4" s="565" t="s">
        <v>39</v>
      </c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7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</row>
    <row r="5" spans="2:51" s="123" customFormat="1" ht="15.75" thickBot="1" x14ac:dyDescent="0.3">
      <c r="B5" s="162"/>
      <c r="C5" s="163"/>
      <c r="D5" s="163"/>
      <c r="E5" s="163"/>
      <c r="F5" s="163"/>
      <c r="G5" s="163"/>
      <c r="H5" s="164" t="s">
        <v>50</v>
      </c>
      <c r="I5" s="568"/>
      <c r="J5" s="568"/>
      <c r="K5" s="165" t="s">
        <v>51</v>
      </c>
      <c r="L5" s="168" t="str">
        <f>IF(ISBLANK(I5),"","#")</f>
        <v/>
      </c>
      <c r="M5" s="165"/>
      <c r="N5" s="166"/>
      <c r="O5" s="163"/>
      <c r="P5" s="165"/>
      <c r="Q5" s="165"/>
      <c r="R5" s="163"/>
      <c r="S5" s="167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</row>
    <row r="6" spans="2:51" s="123" customFormat="1" ht="20.100000000000001" customHeight="1" thickTop="1" x14ac:dyDescent="0.25">
      <c r="B6" s="198" t="s">
        <v>82</v>
      </c>
      <c r="C6" s="199"/>
      <c r="D6" s="569">
        <f>+VT!$H$6</f>
        <v>0</v>
      </c>
      <c r="E6" s="569"/>
      <c r="F6" s="200" t="s">
        <v>21</v>
      </c>
      <c r="G6" s="201"/>
      <c r="H6" s="201"/>
      <c r="I6" s="570">
        <f>+VT!$S$6</f>
        <v>0</v>
      </c>
      <c r="J6" s="570"/>
      <c r="K6" s="202"/>
      <c r="L6" s="201" t="s">
        <v>12</v>
      </c>
      <c r="M6" s="570">
        <f>+VT!$AA$6</f>
        <v>0</v>
      </c>
      <c r="N6" s="570"/>
      <c r="O6" s="199"/>
      <c r="P6" s="201"/>
      <c r="Q6" s="201" t="s">
        <v>22</v>
      </c>
      <c r="R6" s="570">
        <f>+VT!$AL$6</f>
        <v>0</v>
      </c>
      <c r="S6" s="571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</row>
    <row r="7" spans="2:51" s="123" customFormat="1" ht="20.100000000000001" customHeight="1" thickBot="1" x14ac:dyDescent="0.3">
      <c r="B7" s="203" t="s">
        <v>15</v>
      </c>
      <c r="C7" s="204"/>
      <c r="D7" s="552">
        <f>+VT!$G$7</f>
        <v>0</v>
      </c>
      <c r="E7" s="552"/>
      <c r="F7" s="205" t="s">
        <v>0</v>
      </c>
      <c r="G7" s="204"/>
      <c r="H7" s="206"/>
      <c r="I7" s="553">
        <f>+VT!$S$7</f>
        <v>0</v>
      </c>
      <c r="J7" s="553"/>
      <c r="K7" s="206"/>
      <c r="L7" s="206" t="s">
        <v>52</v>
      </c>
      <c r="M7" s="553">
        <f>+VT!$AA$7</f>
        <v>0</v>
      </c>
      <c r="N7" s="553"/>
      <c r="O7" s="204"/>
      <c r="P7" s="206"/>
      <c r="Q7" s="206" t="s">
        <v>44</v>
      </c>
      <c r="R7" s="554">
        <f>+VT!$AL$7</f>
        <v>0</v>
      </c>
      <c r="S7" s="555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</row>
    <row r="8" spans="2:51" s="122" customFormat="1" ht="3" customHeight="1" thickTop="1" x14ac:dyDescent="0.25"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105"/>
    </row>
    <row r="9" spans="2:51" s="122" customFormat="1" ht="12" customHeight="1" x14ac:dyDescent="0.25">
      <c r="B9" s="134" t="s">
        <v>151</v>
      </c>
      <c r="C9" s="557"/>
      <c r="D9" s="557"/>
      <c r="E9" s="212"/>
      <c r="F9" s="212"/>
      <c r="G9" s="215" t="s">
        <v>153</v>
      </c>
      <c r="H9" s="556"/>
      <c r="I9" s="556"/>
      <c r="J9" s="212"/>
      <c r="K9" s="212"/>
      <c r="L9" s="212"/>
      <c r="M9" s="135"/>
      <c r="N9" s="212"/>
      <c r="O9" s="557"/>
      <c r="P9" s="212"/>
      <c r="Q9" s="559"/>
      <c r="R9" s="560"/>
      <c r="S9" s="115"/>
    </row>
    <row r="10" spans="2:51" s="122" customFormat="1" ht="12" customHeight="1" x14ac:dyDescent="0.25">
      <c r="B10" s="562"/>
      <c r="C10" s="558"/>
      <c r="D10" s="558"/>
      <c r="E10" s="213"/>
      <c r="F10" s="124" t="s">
        <v>152</v>
      </c>
      <c r="G10" s="216" t="s">
        <v>154</v>
      </c>
      <c r="H10" s="558"/>
      <c r="I10" s="558"/>
      <c r="J10" s="213"/>
      <c r="K10" s="124" t="s">
        <v>155</v>
      </c>
      <c r="L10" s="118" t="s">
        <v>156</v>
      </c>
      <c r="M10" s="171"/>
      <c r="N10" s="213" t="s">
        <v>158</v>
      </c>
      <c r="O10" s="558"/>
      <c r="P10" s="211" t="s">
        <v>160</v>
      </c>
      <c r="Q10" s="561"/>
      <c r="R10" s="561"/>
      <c r="S10" s="208" t="s">
        <v>159</v>
      </c>
    </row>
    <row r="11" spans="2:51" s="122" customFormat="1" ht="2.25" customHeight="1" x14ac:dyDescent="0.25">
      <c r="B11" s="137"/>
      <c r="C11" s="138"/>
      <c r="D11" s="138"/>
      <c r="E11" s="210"/>
      <c r="F11" s="210"/>
      <c r="G11" s="210"/>
      <c r="H11" s="138"/>
      <c r="I11" s="138"/>
      <c r="J11" s="138"/>
      <c r="K11" s="138"/>
      <c r="L11" s="138"/>
      <c r="M11" s="210"/>
      <c r="N11" s="210"/>
      <c r="O11" s="210"/>
      <c r="P11" s="210"/>
      <c r="Q11" s="210"/>
      <c r="R11" s="210"/>
      <c r="S11" s="209"/>
    </row>
    <row r="12" spans="2:51" s="122" customFormat="1" ht="2.25" customHeight="1" x14ac:dyDescent="0.25">
      <c r="E12" s="207"/>
      <c r="F12" s="207"/>
      <c r="G12" s="207"/>
      <c r="L12" s="207"/>
      <c r="M12" s="207"/>
      <c r="N12" s="207"/>
      <c r="O12" s="207"/>
      <c r="P12" s="207"/>
      <c r="Q12" s="207"/>
      <c r="R12" s="207"/>
      <c r="S12" s="182"/>
    </row>
    <row r="13" spans="2:51" s="147" customFormat="1" ht="3.75" customHeight="1" x14ac:dyDescent="0.25">
      <c r="B13" s="218"/>
      <c r="C13" s="218"/>
      <c r="D13" s="218"/>
      <c r="E13" s="214"/>
      <c r="F13" s="219"/>
      <c r="G13" s="214"/>
      <c r="H13" s="219"/>
      <c r="I13" s="214"/>
      <c r="J13" s="214"/>
      <c r="K13" s="214"/>
      <c r="L13" s="214"/>
      <c r="M13" s="214"/>
      <c r="N13" s="219"/>
      <c r="O13" s="219"/>
      <c r="P13" s="219"/>
      <c r="Q13" s="219"/>
      <c r="R13" s="219"/>
      <c r="S13" s="219"/>
      <c r="T13" s="146"/>
    </row>
    <row r="14" spans="2:51" ht="18.75" x14ac:dyDescent="0.25">
      <c r="B14" s="506" t="s">
        <v>199</v>
      </c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7"/>
      <c r="Q14" s="507"/>
      <c r="R14" s="507"/>
      <c r="S14" s="508"/>
    </row>
    <row r="15" spans="2:51" x14ac:dyDescent="0.25">
      <c r="B15" s="515" t="s">
        <v>203</v>
      </c>
      <c r="C15" s="516"/>
      <c r="D15" s="516"/>
      <c r="E15" s="516"/>
      <c r="F15" s="516"/>
      <c r="G15" s="516"/>
      <c r="H15" s="516"/>
      <c r="I15" s="516"/>
      <c r="J15" s="516"/>
      <c r="K15" s="516"/>
      <c r="L15" s="516"/>
      <c r="M15" s="516"/>
      <c r="N15" s="516"/>
      <c r="O15" s="516"/>
      <c r="P15" s="516"/>
      <c r="Q15" s="516"/>
      <c r="R15" s="516"/>
      <c r="S15" s="517"/>
    </row>
    <row r="16" spans="2:51" ht="19.5" customHeight="1" thickBot="1" x14ac:dyDescent="0.3">
      <c r="B16" s="518"/>
      <c r="C16" s="519"/>
      <c r="D16" s="519"/>
      <c r="E16" s="519"/>
      <c r="F16" s="519"/>
      <c r="G16" s="519"/>
      <c r="H16" s="519"/>
      <c r="I16" s="519"/>
      <c r="J16" s="519"/>
      <c r="K16" s="519"/>
      <c r="L16" s="519"/>
      <c r="M16" s="519"/>
      <c r="N16" s="519"/>
      <c r="O16" s="519"/>
      <c r="P16" s="519"/>
      <c r="Q16" s="519"/>
      <c r="R16" s="519"/>
      <c r="S16" s="520"/>
    </row>
    <row r="17" spans="1:19" ht="21" customHeight="1" thickTop="1" x14ac:dyDescent="0.25">
      <c r="B17" s="509" t="s">
        <v>27</v>
      </c>
      <c r="C17" s="510"/>
      <c r="D17" s="233" t="s">
        <v>206</v>
      </c>
      <c r="E17" s="509" t="s">
        <v>207</v>
      </c>
      <c r="F17" s="510"/>
      <c r="G17" s="524" t="s">
        <v>212</v>
      </c>
      <c r="H17" s="525"/>
      <c r="I17" s="525"/>
      <c r="J17" s="526"/>
      <c r="K17" s="521" t="s">
        <v>211</v>
      </c>
      <c r="L17" s="522"/>
      <c r="M17" s="522"/>
      <c r="N17" s="522"/>
      <c r="O17" s="522"/>
      <c r="P17" s="522"/>
      <c r="Q17" s="522"/>
      <c r="R17" s="522"/>
      <c r="S17" s="523"/>
    </row>
    <row r="18" spans="1:19" x14ac:dyDescent="0.25">
      <c r="B18" s="511"/>
      <c r="C18" s="512"/>
      <c r="D18" s="232"/>
      <c r="E18" s="513"/>
      <c r="F18" s="514"/>
      <c r="G18" s="527"/>
      <c r="H18" s="528"/>
      <c r="I18" s="528"/>
      <c r="J18" s="529"/>
      <c r="K18" s="530"/>
      <c r="L18" s="530"/>
      <c r="M18" s="530"/>
      <c r="N18" s="530"/>
      <c r="O18" s="530"/>
      <c r="P18" s="530"/>
      <c r="Q18" s="530"/>
      <c r="R18" s="530"/>
      <c r="S18" s="531"/>
    </row>
    <row r="19" spans="1:19" x14ac:dyDescent="0.25">
      <c r="B19" s="532"/>
      <c r="C19" s="533"/>
      <c r="D19" s="533"/>
      <c r="E19" s="533"/>
      <c r="F19" s="533"/>
      <c r="G19" s="533"/>
      <c r="H19" s="533"/>
      <c r="I19" s="533"/>
      <c r="J19" s="533"/>
      <c r="K19" s="533"/>
      <c r="L19" s="533"/>
      <c r="M19" s="533"/>
      <c r="N19" s="533"/>
      <c r="O19" s="533"/>
      <c r="P19" s="533"/>
      <c r="Q19" s="533"/>
      <c r="R19" s="533"/>
      <c r="S19" s="534"/>
    </row>
    <row r="20" spans="1:19" x14ac:dyDescent="0.25">
      <c r="B20" s="532"/>
      <c r="C20" s="533"/>
      <c r="D20" s="533"/>
      <c r="E20" s="533"/>
      <c r="F20" s="533"/>
      <c r="G20" s="533"/>
      <c r="H20" s="533"/>
      <c r="I20" s="533"/>
      <c r="J20" s="533"/>
      <c r="K20" s="533"/>
      <c r="L20" s="533"/>
      <c r="M20" s="533"/>
      <c r="N20" s="533"/>
      <c r="O20" s="533"/>
      <c r="P20" s="533"/>
      <c r="Q20" s="533"/>
      <c r="R20" s="533"/>
      <c r="S20" s="534"/>
    </row>
    <row r="21" spans="1:19" x14ac:dyDescent="0.25">
      <c r="B21" s="532"/>
      <c r="C21" s="533"/>
      <c r="D21" s="533"/>
      <c r="E21" s="533"/>
      <c r="F21" s="533"/>
      <c r="G21" s="533"/>
      <c r="H21" s="533"/>
      <c r="I21" s="533"/>
      <c r="J21" s="533"/>
      <c r="K21" s="533"/>
      <c r="L21" s="533"/>
      <c r="M21" s="533"/>
      <c r="N21" s="533"/>
      <c r="O21" s="533"/>
      <c r="P21" s="533"/>
      <c r="Q21" s="533"/>
      <c r="R21" s="533"/>
      <c r="S21" s="534"/>
    </row>
    <row r="22" spans="1:19" x14ac:dyDescent="0.25">
      <c r="B22" s="532"/>
      <c r="C22" s="533"/>
      <c r="D22" s="533"/>
      <c r="E22" s="533"/>
      <c r="F22" s="533"/>
      <c r="G22" s="533"/>
      <c r="H22" s="533"/>
      <c r="I22" s="533"/>
      <c r="J22" s="533"/>
      <c r="K22" s="533"/>
      <c r="L22" s="533"/>
      <c r="M22" s="533"/>
      <c r="N22" s="533"/>
      <c r="O22" s="533"/>
      <c r="P22" s="533"/>
      <c r="Q22" s="533"/>
      <c r="R22" s="533"/>
      <c r="S22" s="534"/>
    </row>
    <row r="23" spans="1:19" x14ac:dyDescent="0.25">
      <c r="A23" s="231"/>
      <c r="B23" s="532"/>
      <c r="C23" s="533"/>
      <c r="D23" s="533"/>
      <c r="E23" s="533"/>
      <c r="F23" s="533"/>
      <c r="G23" s="533"/>
      <c r="H23" s="533"/>
      <c r="I23" s="533"/>
      <c r="J23" s="533"/>
      <c r="K23" s="533"/>
      <c r="L23" s="533"/>
      <c r="M23" s="533"/>
      <c r="N23" s="533"/>
      <c r="O23" s="533"/>
      <c r="P23" s="533"/>
      <c r="Q23" s="533"/>
      <c r="R23" s="533"/>
      <c r="S23" s="534"/>
    </row>
    <row r="24" spans="1:19" x14ac:dyDescent="0.25">
      <c r="B24" s="511"/>
      <c r="C24" s="512"/>
      <c r="D24" s="232"/>
      <c r="E24" s="513"/>
      <c r="F24" s="514"/>
      <c r="G24" s="527"/>
      <c r="H24" s="528"/>
      <c r="I24" s="528"/>
      <c r="J24" s="529"/>
      <c r="K24" s="530"/>
      <c r="L24" s="530"/>
      <c r="M24" s="530"/>
      <c r="N24" s="530"/>
      <c r="O24" s="530"/>
      <c r="P24" s="530"/>
      <c r="Q24" s="530"/>
      <c r="R24" s="530"/>
      <c r="S24" s="531"/>
    </row>
    <row r="25" spans="1:19" x14ac:dyDescent="0.25">
      <c r="B25" s="532"/>
      <c r="C25" s="533"/>
      <c r="D25" s="533"/>
      <c r="E25" s="533"/>
      <c r="F25" s="533"/>
      <c r="G25" s="533"/>
      <c r="H25" s="533"/>
      <c r="I25" s="533"/>
      <c r="J25" s="533"/>
      <c r="K25" s="533"/>
      <c r="L25" s="533"/>
      <c r="M25" s="533"/>
      <c r="N25" s="533"/>
      <c r="O25" s="533"/>
      <c r="P25" s="533"/>
      <c r="Q25" s="533"/>
      <c r="R25" s="533"/>
      <c r="S25" s="534"/>
    </row>
    <row r="26" spans="1:19" x14ac:dyDescent="0.25">
      <c r="B26" s="532"/>
      <c r="C26" s="533"/>
      <c r="D26" s="533"/>
      <c r="E26" s="533"/>
      <c r="F26" s="533"/>
      <c r="G26" s="533"/>
      <c r="H26" s="533"/>
      <c r="I26" s="533"/>
      <c r="J26" s="533"/>
      <c r="K26" s="533"/>
      <c r="L26" s="533"/>
      <c r="M26" s="533"/>
      <c r="N26" s="533"/>
      <c r="O26" s="533"/>
      <c r="P26" s="533"/>
      <c r="Q26" s="533"/>
      <c r="R26" s="533"/>
      <c r="S26" s="534"/>
    </row>
    <row r="27" spans="1:19" x14ac:dyDescent="0.25">
      <c r="B27" s="532"/>
      <c r="C27" s="533"/>
      <c r="D27" s="533"/>
      <c r="E27" s="533"/>
      <c r="F27" s="533"/>
      <c r="G27" s="533"/>
      <c r="H27" s="533"/>
      <c r="I27" s="533"/>
      <c r="J27" s="533"/>
      <c r="K27" s="533"/>
      <c r="L27" s="533"/>
      <c r="M27" s="533"/>
      <c r="N27" s="533"/>
      <c r="O27" s="533"/>
      <c r="P27" s="533"/>
      <c r="Q27" s="533"/>
      <c r="R27" s="533"/>
      <c r="S27" s="534"/>
    </row>
    <row r="28" spans="1:19" x14ac:dyDescent="0.25">
      <c r="B28" s="532"/>
      <c r="C28" s="533"/>
      <c r="D28" s="533"/>
      <c r="E28" s="533"/>
      <c r="F28" s="533"/>
      <c r="G28" s="533"/>
      <c r="H28" s="533"/>
      <c r="I28" s="533"/>
      <c r="J28" s="533"/>
      <c r="K28" s="533"/>
      <c r="L28" s="533"/>
      <c r="M28" s="533"/>
      <c r="N28" s="533"/>
      <c r="O28" s="533"/>
      <c r="P28" s="533"/>
      <c r="Q28" s="533"/>
      <c r="R28" s="533"/>
      <c r="S28" s="534"/>
    </row>
    <row r="29" spans="1:19" x14ac:dyDescent="0.25">
      <c r="A29" s="231"/>
      <c r="B29" s="532"/>
      <c r="C29" s="533"/>
      <c r="D29" s="533"/>
      <c r="E29" s="533"/>
      <c r="F29" s="533"/>
      <c r="G29" s="533"/>
      <c r="H29" s="533"/>
      <c r="I29" s="533"/>
      <c r="J29" s="533"/>
      <c r="K29" s="533"/>
      <c r="L29" s="533"/>
      <c r="M29" s="533"/>
      <c r="N29" s="533"/>
      <c r="O29" s="533"/>
      <c r="P29" s="533"/>
      <c r="Q29" s="533"/>
      <c r="R29" s="533"/>
      <c r="S29" s="534"/>
    </row>
    <row r="30" spans="1:19" x14ac:dyDescent="0.25">
      <c r="B30" s="511"/>
      <c r="C30" s="512"/>
      <c r="D30" s="232"/>
      <c r="E30" s="513"/>
      <c r="F30" s="514"/>
      <c r="G30" s="527"/>
      <c r="H30" s="528"/>
      <c r="I30" s="528"/>
      <c r="J30" s="529"/>
      <c r="K30" s="530"/>
      <c r="L30" s="530"/>
      <c r="M30" s="530"/>
      <c r="N30" s="530"/>
      <c r="O30" s="530"/>
      <c r="P30" s="530"/>
      <c r="Q30" s="530"/>
      <c r="R30" s="530"/>
      <c r="S30" s="531"/>
    </row>
    <row r="31" spans="1:19" x14ac:dyDescent="0.25">
      <c r="B31" s="532"/>
      <c r="C31" s="533"/>
      <c r="D31" s="533"/>
      <c r="E31" s="533"/>
      <c r="F31" s="533"/>
      <c r="G31" s="533"/>
      <c r="H31" s="533"/>
      <c r="I31" s="533"/>
      <c r="J31" s="533"/>
      <c r="K31" s="533"/>
      <c r="L31" s="533"/>
      <c r="M31" s="533"/>
      <c r="N31" s="533"/>
      <c r="O31" s="533"/>
      <c r="P31" s="533"/>
      <c r="Q31" s="533"/>
      <c r="R31" s="533"/>
      <c r="S31" s="534"/>
    </row>
    <row r="32" spans="1:19" x14ac:dyDescent="0.25">
      <c r="B32" s="532"/>
      <c r="C32" s="533"/>
      <c r="D32" s="533"/>
      <c r="E32" s="533"/>
      <c r="F32" s="533"/>
      <c r="G32" s="533"/>
      <c r="H32" s="533"/>
      <c r="I32" s="533"/>
      <c r="J32" s="533"/>
      <c r="K32" s="533"/>
      <c r="L32" s="533"/>
      <c r="M32" s="533"/>
      <c r="N32" s="533"/>
      <c r="O32" s="533"/>
      <c r="P32" s="533"/>
      <c r="Q32" s="533"/>
      <c r="R32" s="533"/>
      <c r="S32" s="534"/>
    </row>
    <row r="33" spans="1:19" x14ac:dyDescent="0.25">
      <c r="B33" s="532"/>
      <c r="C33" s="533"/>
      <c r="D33" s="533"/>
      <c r="E33" s="533"/>
      <c r="F33" s="533"/>
      <c r="G33" s="533"/>
      <c r="H33" s="533"/>
      <c r="I33" s="533"/>
      <c r="J33" s="533"/>
      <c r="K33" s="533"/>
      <c r="L33" s="533"/>
      <c r="M33" s="533"/>
      <c r="N33" s="533"/>
      <c r="O33" s="533"/>
      <c r="P33" s="533"/>
      <c r="Q33" s="533"/>
      <c r="R33" s="533"/>
      <c r="S33" s="534"/>
    </row>
    <row r="34" spans="1:19" x14ac:dyDescent="0.25">
      <c r="B34" s="532"/>
      <c r="C34" s="533"/>
      <c r="D34" s="533"/>
      <c r="E34" s="533"/>
      <c r="F34" s="533"/>
      <c r="G34" s="533"/>
      <c r="H34" s="533"/>
      <c r="I34" s="533"/>
      <c r="J34" s="533"/>
      <c r="K34" s="533"/>
      <c r="L34" s="533"/>
      <c r="M34" s="533"/>
      <c r="N34" s="533"/>
      <c r="O34" s="533"/>
      <c r="P34" s="533"/>
      <c r="Q34" s="533"/>
      <c r="R34" s="533"/>
      <c r="S34" s="534"/>
    </row>
    <row r="35" spans="1:19" x14ac:dyDescent="0.25">
      <c r="A35" s="231"/>
      <c r="B35" s="532"/>
      <c r="C35" s="533"/>
      <c r="D35" s="533"/>
      <c r="E35" s="533"/>
      <c r="F35" s="533"/>
      <c r="G35" s="533"/>
      <c r="H35" s="533"/>
      <c r="I35" s="533"/>
      <c r="J35" s="533"/>
      <c r="K35" s="533"/>
      <c r="L35" s="533"/>
      <c r="M35" s="533"/>
      <c r="N35" s="533"/>
      <c r="O35" s="533"/>
      <c r="P35" s="533"/>
      <c r="Q35" s="533"/>
      <c r="R35" s="533"/>
      <c r="S35" s="534"/>
    </row>
    <row r="36" spans="1:19" x14ac:dyDescent="0.25">
      <c r="B36" s="511"/>
      <c r="C36" s="512"/>
      <c r="D36" s="232"/>
      <c r="E36" s="513"/>
      <c r="F36" s="514"/>
      <c r="G36" s="527"/>
      <c r="H36" s="528"/>
      <c r="I36" s="528"/>
      <c r="J36" s="529"/>
      <c r="K36" s="530"/>
      <c r="L36" s="530"/>
      <c r="M36" s="530"/>
      <c r="N36" s="530"/>
      <c r="O36" s="530"/>
      <c r="P36" s="530"/>
      <c r="Q36" s="530"/>
      <c r="R36" s="530"/>
      <c r="S36" s="531"/>
    </row>
    <row r="37" spans="1:19" x14ac:dyDescent="0.25">
      <c r="B37" s="532"/>
      <c r="C37" s="533"/>
      <c r="D37" s="533"/>
      <c r="E37" s="533"/>
      <c r="F37" s="533"/>
      <c r="G37" s="533"/>
      <c r="H37" s="533"/>
      <c r="I37" s="533"/>
      <c r="J37" s="533"/>
      <c r="K37" s="533"/>
      <c r="L37" s="533"/>
      <c r="M37" s="533"/>
      <c r="N37" s="533"/>
      <c r="O37" s="533"/>
      <c r="P37" s="533"/>
      <c r="Q37" s="533"/>
      <c r="R37" s="533"/>
      <c r="S37" s="534"/>
    </row>
    <row r="38" spans="1:19" x14ac:dyDescent="0.25">
      <c r="B38" s="532"/>
      <c r="C38" s="533"/>
      <c r="D38" s="533"/>
      <c r="E38" s="533"/>
      <c r="F38" s="533"/>
      <c r="G38" s="533"/>
      <c r="H38" s="533"/>
      <c r="I38" s="533"/>
      <c r="J38" s="533"/>
      <c r="K38" s="533"/>
      <c r="L38" s="533"/>
      <c r="M38" s="533"/>
      <c r="N38" s="533"/>
      <c r="O38" s="533"/>
      <c r="P38" s="533"/>
      <c r="Q38" s="533"/>
      <c r="R38" s="533"/>
      <c r="S38" s="534"/>
    </row>
    <row r="39" spans="1:19" x14ac:dyDescent="0.25">
      <c r="B39" s="532"/>
      <c r="C39" s="533"/>
      <c r="D39" s="533"/>
      <c r="E39" s="533"/>
      <c r="F39" s="533"/>
      <c r="G39" s="533"/>
      <c r="H39" s="533"/>
      <c r="I39" s="533"/>
      <c r="J39" s="533"/>
      <c r="K39" s="533"/>
      <c r="L39" s="533"/>
      <c r="M39" s="533"/>
      <c r="N39" s="533"/>
      <c r="O39" s="533"/>
      <c r="P39" s="533"/>
      <c r="Q39" s="533"/>
      <c r="R39" s="533"/>
      <c r="S39" s="534"/>
    </row>
    <row r="40" spans="1:19" x14ac:dyDescent="0.25">
      <c r="B40" s="532"/>
      <c r="C40" s="533"/>
      <c r="D40" s="533"/>
      <c r="E40" s="533"/>
      <c r="F40" s="533"/>
      <c r="G40" s="533"/>
      <c r="H40" s="533"/>
      <c r="I40" s="533"/>
      <c r="J40" s="533"/>
      <c r="K40" s="533"/>
      <c r="L40" s="533"/>
      <c r="M40" s="533"/>
      <c r="N40" s="533"/>
      <c r="O40" s="533"/>
      <c r="P40" s="533"/>
      <c r="Q40" s="533"/>
      <c r="R40" s="533"/>
      <c r="S40" s="534"/>
    </row>
    <row r="41" spans="1:19" x14ac:dyDescent="0.25">
      <c r="B41" s="532"/>
      <c r="C41" s="533"/>
      <c r="D41" s="533"/>
      <c r="E41" s="533"/>
      <c r="F41" s="533"/>
      <c r="G41" s="533"/>
      <c r="H41" s="533"/>
      <c r="I41" s="533"/>
      <c r="J41" s="533"/>
      <c r="K41" s="533"/>
      <c r="L41" s="533"/>
      <c r="M41" s="533"/>
      <c r="N41" s="533"/>
      <c r="O41" s="533"/>
      <c r="P41" s="533"/>
      <c r="Q41" s="533"/>
      <c r="R41" s="533"/>
      <c r="S41" s="534"/>
    </row>
    <row r="42" spans="1:19" x14ac:dyDescent="0.25">
      <c r="B42" s="511"/>
      <c r="C42" s="512"/>
      <c r="D42" s="232"/>
      <c r="E42" s="513"/>
      <c r="F42" s="514"/>
      <c r="G42" s="527"/>
      <c r="H42" s="528"/>
      <c r="I42" s="528"/>
      <c r="J42" s="529"/>
      <c r="K42" s="530"/>
      <c r="L42" s="530"/>
      <c r="M42" s="530"/>
      <c r="N42" s="530"/>
      <c r="O42" s="530"/>
      <c r="P42" s="530"/>
      <c r="Q42" s="530"/>
      <c r="R42" s="530"/>
      <c r="S42" s="531"/>
    </row>
    <row r="43" spans="1:19" x14ac:dyDescent="0.25">
      <c r="B43" s="532"/>
      <c r="C43" s="533"/>
      <c r="D43" s="533"/>
      <c r="E43" s="533"/>
      <c r="F43" s="533"/>
      <c r="G43" s="533"/>
      <c r="H43" s="533"/>
      <c r="I43" s="533"/>
      <c r="J43" s="533"/>
      <c r="K43" s="533"/>
      <c r="L43" s="533"/>
      <c r="M43" s="533"/>
      <c r="N43" s="533"/>
      <c r="O43" s="533"/>
      <c r="P43" s="533"/>
      <c r="Q43" s="533"/>
      <c r="R43" s="533"/>
      <c r="S43" s="534"/>
    </row>
    <row r="44" spans="1:19" x14ac:dyDescent="0.25">
      <c r="B44" s="532"/>
      <c r="C44" s="533"/>
      <c r="D44" s="533"/>
      <c r="E44" s="533"/>
      <c r="F44" s="533"/>
      <c r="G44" s="533"/>
      <c r="H44" s="533"/>
      <c r="I44" s="533"/>
      <c r="J44" s="533"/>
      <c r="K44" s="533"/>
      <c r="L44" s="533"/>
      <c r="M44" s="533"/>
      <c r="N44" s="533"/>
      <c r="O44" s="533"/>
      <c r="P44" s="533"/>
      <c r="Q44" s="533"/>
      <c r="R44" s="533"/>
      <c r="S44" s="534"/>
    </row>
    <row r="45" spans="1:19" x14ac:dyDescent="0.25">
      <c r="B45" s="532"/>
      <c r="C45" s="533"/>
      <c r="D45" s="533"/>
      <c r="E45" s="533"/>
      <c r="F45" s="533"/>
      <c r="G45" s="533"/>
      <c r="H45" s="533"/>
      <c r="I45" s="533"/>
      <c r="J45" s="533"/>
      <c r="K45" s="533"/>
      <c r="L45" s="533"/>
      <c r="M45" s="533"/>
      <c r="N45" s="533"/>
      <c r="O45" s="533"/>
      <c r="P45" s="533"/>
      <c r="Q45" s="533"/>
      <c r="R45" s="533"/>
      <c r="S45" s="534"/>
    </row>
    <row r="46" spans="1:19" x14ac:dyDescent="0.25">
      <c r="B46" s="532"/>
      <c r="C46" s="533"/>
      <c r="D46" s="533"/>
      <c r="E46" s="533"/>
      <c r="F46" s="533"/>
      <c r="G46" s="533"/>
      <c r="H46" s="533"/>
      <c r="I46" s="533"/>
      <c r="J46" s="533"/>
      <c r="K46" s="533"/>
      <c r="L46" s="533"/>
      <c r="M46" s="533"/>
      <c r="N46" s="533"/>
      <c r="O46" s="533"/>
      <c r="P46" s="533"/>
      <c r="Q46" s="533"/>
      <c r="R46" s="533"/>
      <c r="S46" s="534"/>
    </row>
    <row r="47" spans="1:19" x14ac:dyDescent="0.25">
      <c r="B47" s="539"/>
      <c r="C47" s="540"/>
      <c r="D47" s="540"/>
      <c r="E47" s="540"/>
      <c r="F47" s="540"/>
      <c r="G47" s="540"/>
      <c r="H47" s="540"/>
      <c r="I47" s="540"/>
      <c r="J47" s="540"/>
      <c r="K47" s="540"/>
      <c r="L47" s="540"/>
      <c r="M47" s="540"/>
      <c r="N47" s="540"/>
      <c r="O47" s="540"/>
      <c r="P47" s="540"/>
      <c r="Q47" s="540"/>
      <c r="R47" s="540"/>
      <c r="S47" s="541"/>
    </row>
    <row r="48" spans="1:19" ht="15" customHeight="1" x14ac:dyDescent="0.25">
      <c r="B48" s="542" t="s">
        <v>208</v>
      </c>
      <c r="C48" s="543"/>
      <c r="D48" s="543"/>
      <c r="E48" s="544"/>
      <c r="F48" s="544"/>
      <c r="G48" s="544"/>
      <c r="H48" s="544"/>
      <c r="I48" s="544"/>
      <c r="J48" s="544"/>
      <c r="K48" s="544"/>
      <c r="L48" s="544"/>
      <c r="M48" s="544"/>
      <c r="N48" s="544"/>
      <c r="O48" s="544"/>
      <c r="P48" s="544"/>
      <c r="Q48" s="544"/>
      <c r="R48" s="544"/>
      <c r="S48" s="545"/>
    </row>
    <row r="49" spans="2:23" x14ac:dyDescent="0.25">
      <c r="B49" s="546"/>
      <c r="C49" s="547"/>
      <c r="D49" s="547"/>
      <c r="E49" s="547"/>
      <c r="F49" s="547"/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  <c r="R49" s="547"/>
      <c r="S49" s="548"/>
    </row>
    <row r="50" spans="2:23" ht="16.5" customHeight="1" x14ac:dyDescent="0.25">
      <c r="B50" s="549"/>
      <c r="C50" s="550"/>
      <c r="D50" s="550"/>
      <c r="E50" s="550"/>
      <c r="F50" s="550"/>
      <c r="G50" s="550"/>
      <c r="H50" s="550"/>
      <c r="I50" s="550"/>
      <c r="J50" s="550"/>
      <c r="K50" s="550"/>
      <c r="L50" s="550"/>
      <c r="M50" s="550"/>
      <c r="N50" s="550"/>
      <c r="O50" s="550"/>
      <c r="P50" s="550"/>
      <c r="Q50" s="550"/>
      <c r="R50" s="550"/>
      <c r="S50" s="551"/>
    </row>
    <row r="51" spans="2:23" x14ac:dyDescent="0.25">
      <c r="T51" s="170"/>
      <c r="U51" s="170"/>
      <c r="V51" s="170"/>
      <c r="W51" s="144"/>
    </row>
    <row r="52" spans="2:23" x14ac:dyDescent="0.25">
      <c r="B52" s="535"/>
      <c r="C52" s="536"/>
      <c r="D52" s="536"/>
      <c r="E52" s="536"/>
      <c r="F52" s="536"/>
      <c r="I52" s="537"/>
      <c r="J52" s="537"/>
      <c r="K52" s="537"/>
      <c r="L52" s="537"/>
      <c r="M52" s="537"/>
      <c r="O52" s="217"/>
      <c r="P52" s="217"/>
      <c r="Q52" s="217"/>
      <c r="R52" s="217"/>
      <c r="S52" s="197"/>
      <c r="T52" s="169"/>
      <c r="U52" s="169"/>
      <c r="V52" s="99"/>
      <c r="W52" s="144"/>
    </row>
    <row r="53" spans="2:23" x14ac:dyDescent="0.25">
      <c r="B53" s="538" t="s">
        <v>150</v>
      </c>
      <c r="C53" s="538"/>
      <c r="D53" s="538"/>
      <c r="E53" s="538"/>
      <c r="F53" s="538"/>
      <c r="I53" s="538" t="s">
        <v>45</v>
      </c>
      <c r="J53" s="538"/>
      <c r="K53" s="538"/>
      <c r="L53" s="538"/>
      <c r="M53" s="538"/>
      <c r="O53" s="217"/>
      <c r="P53" s="217"/>
      <c r="Q53" s="217"/>
      <c r="R53" s="217"/>
      <c r="S53" s="183"/>
    </row>
  </sheetData>
  <sheetProtection algorithmName="SHA-512" hashValue="FkzMDcBRHl0GmHaK/ZqnLijwufTdOi+M/QAJebd8bK4aupXqw0dMPWemolHlyOdCrcIZaYGbpjYI+Y1Oay5SlQ==" saltValue="PTxOVDqoaRzmBuckhJDpoQ==" spinCount="100000" sheet="1" objects="1" scenarios="1" formatColumns="0" formatRows="0" selectLockedCells="1"/>
  <mergeCells count="55">
    <mergeCell ref="B25:S29"/>
    <mergeCell ref="B30:C30"/>
    <mergeCell ref="G30:J30"/>
    <mergeCell ref="B31:S35"/>
    <mergeCell ref="B36:C36"/>
    <mergeCell ref="K30:S30"/>
    <mergeCell ref="G36:J36"/>
    <mergeCell ref="K36:S36"/>
    <mergeCell ref="E30:F30"/>
    <mergeCell ref="B1:S3"/>
    <mergeCell ref="B4:S4"/>
    <mergeCell ref="I5:J5"/>
    <mergeCell ref="D6:E6"/>
    <mergeCell ref="I6:J6"/>
    <mergeCell ref="M6:N6"/>
    <mergeCell ref="R6:S6"/>
    <mergeCell ref="D7:E7"/>
    <mergeCell ref="I7:J7"/>
    <mergeCell ref="M7:N7"/>
    <mergeCell ref="R7:S7"/>
    <mergeCell ref="H9:I9"/>
    <mergeCell ref="O9:O10"/>
    <mergeCell ref="Q9:R10"/>
    <mergeCell ref="B10:D10"/>
    <mergeCell ref="H10:I10"/>
    <mergeCell ref="C9:D9"/>
    <mergeCell ref="B52:F52"/>
    <mergeCell ref="I52:M52"/>
    <mergeCell ref="B53:F53"/>
    <mergeCell ref="I53:M53"/>
    <mergeCell ref="E36:F36"/>
    <mergeCell ref="E42:F42"/>
    <mergeCell ref="B43:S47"/>
    <mergeCell ref="B48:D48"/>
    <mergeCell ref="E48:S48"/>
    <mergeCell ref="B49:S50"/>
    <mergeCell ref="B37:S41"/>
    <mergeCell ref="B42:C42"/>
    <mergeCell ref="G42:J42"/>
    <mergeCell ref="K42:S42"/>
    <mergeCell ref="B14:S14"/>
    <mergeCell ref="E17:F17"/>
    <mergeCell ref="B18:C18"/>
    <mergeCell ref="E18:F18"/>
    <mergeCell ref="E24:F24"/>
    <mergeCell ref="B17:C17"/>
    <mergeCell ref="B15:S16"/>
    <mergeCell ref="K17:S17"/>
    <mergeCell ref="G17:J17"/>
    <mergeCell ref="G18:J18"/>
    <mergeCell ref="K18:S18"/>
    <mergeCell ref="G24:J24"/>
    <mergeCell ref="K24:S24"/>
    <mergeCell ref="B19:S23"/>
    <mergeCell ref="B24:C24"/>
  </mergeCells>
  <conditionalFormatting sqref="S8">
    <cfRule type="cellIs" dxfId="9" priority="3" stopIfTrue="1" operator="equal">
      <formula>"N"</formula>
    </cfRule>
    <cfRule type="cellIs" dxfId="8" priority="4" stopIfTrue="1" operator="equal">
      <formula>"Y"</formula>
    </cfRule>
  </conditionalFormatting>
  <conditionalFormatting sqref="G9:G10">
    <cfRule type="cellIs" dxfId="7" priority="1" stopIfTrue="1" operator="equal">
      <formula>"N"</formula>
    </cfRule>
    <cfRule type="cellIs" dxfId="6" priority="2" stopIfTrue="1" operator="equal">
      <formula>"Y"</formula>
    </cfRule>
  </conditionalFormatting>
  <conditionalFormatting sqref="N5 L5">
    <cfRule type="containsText" dxfId="5" priority="5" operator="containsText" text="#">
      <formula>NOT(ISERROR(SEARCH("#",#REF!)))</formula>
    </cfRule>
  </conditionalFormatting>
  <dataValidations count="4">
    <dataValidation type="decimal" errorStyle="information" allowBlank="1" showInputMessage="1" showErrorMessage="1" error="Waste tons is required" prompt="Input Waste Tons for the day,_x000a_If none use 0" sqref="E18:F18 E24:F24 E36:F36 E42:F42 E30:F30" xr:uid="{0211A762-8D0D-4AE1-8FDF-23352ED2E132}">
      <formula1>0</formula1>
      <formula2>4000</formula2>
    </dataValidation>
    <dataValidation type="decimal" errorStyle="information" allowBlank="1" showInputMessage="1" showErrorMessage="1" error="Must be less than 4,000" prompt="Input Total Tons per day" sqref="D18 D24 D36 D42 D30" xr:uid="{5A4D6A46-3D46-4B7E-8087-E2A0B753523A}">
      <formula1>0</formula1>
      <formula2>4000</formula2>
    </dataValidation>
    <dataValidation type="date" allowBlank="1" showInputMessage="1" showErrorMessage="1" error="Date Required" prompt="Input Paving Date " sqref="B18:C18 B24:C24 B30:C30 B36:C36 B42:C42" xr:uid="{AFFC3B43-F4F7-484A-891B-81656A22F236}">
      <formula1>42370</formula1>
      <formula2>44926</formula2>
    </dataValidation>
    <dataValidation type="list" allowBlank="1" showInputMessage="1" showErrorMessage="1" sqref="G24:J24 G36:J36 G30:J30" xr:uid="{76CD52B7-0650-48F7-92B1-52E414935CD4}">
      <formula1>$BB$19:$BB$29</formula1>
    </dataValidation>
  </dataValidations>
  <printOptions verticalCentered="1"/>
  <pageMargins left="0.25" right="0" top="0.25" bottom="0.25" header="0.3" footer="0.05"/>
  <pageSetup scale="99" orientation="portrait" r:id="rId1"/>
  <headerFooter>
    <oddFooter>&amp;C&amp;"Calibri,Regular"&amp;8&amp;A&amp;R&amp;"Calibri,Regular"&amp;8REV:  11/2016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Select Y or N" xr:uid="{EDE6F611-F015-4808-964D-33695039983E}">
          <x14:formula1>
            <xm:f>VT!$AX$43:$AX$44</xm:f>
          </x14:formula1>
          <xm:sqref>L10</xm:sqref>
        </x14:dataValidation>
        <x14:dataValidation type="list" allowBlank="1" showInputMessage="1" showErrorMessage="1" xr:uid="{3BF8AD13-1EAF-40EA-808C-51FF0A151739}">
          <x14:formula1>
            <xm:f>VT!$AX$46:$AX$51</xm:f>
          </x14:formula1>
          <xm:sqref>C9:D9</xm:sqref>
        </x14:dataValidation>
        <x14:dataValidation type="list" allowBlank="1" showInputMessage="1" showErrorMessage="1" xr:uid="{C37AB956-9543-491D-AA4B-0CB330FA4020}">
          <x14:formula1>
            <xm:f>VT!$BB$19:$BB$29</xm:f>
          </x14:formula1>
          <xm:sqref>G42:J42</xm:sqref>
        </x14:dataValidation>
        <x14:dataValidation type="list" allowBlank="1" showInputMessage="1" showErrorMessage="1" xr:uid="{9FABC99F-47DA-4790-8DEC-288181A7FD58}">
          <x14:formula1>
            <xm:f>VT!$BB$19:$BB$30</xm:f>
          </x14:formula1>
          <xm:sqref>G18:J18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AX58"/>
  <sheetViews>
    <sheetView showGridLines="0" topLeftCell="A10" zoomScale="106" zoomScaleNormal="106" zoomScalePageLayoutView="93" workbookViewId="0">
      <selection activeCell="A43" sqref="A43:R51"/>
    </sheetView>
  </sheetViews>
  <sheetFormatPr defaultColWidth="9.140625" defaultRowHeight="15" x14ac:dyDescent="0.25"/>
  <cols>
    <col min="1" max="1" width="3.85546875" style="147" customWidth="1"/>
    <col min="2" max="2" width="12.140625" style="143" customWidth="1"/>
    <col min="3" max="3" width="10.7109375" style="143" customWidth="1"/>
    <col min="4" max="4" width="6" style="143" customWidth="1"/>
    <col min="5" max="5" width="2.7109375" style="143" customWidth="1"/>
    <col min="6" max="6" width="5.7109375" style="143" customWidth="1"/>
    <col min="7" max="8" width="2.7109375" style="143" customWidth="1"/>
    <col min="9" max="9" width="4.7109375" style="143" customWidth="1"/>
    <col min="10" max="10" width="7.7109375" style="143" customWidth="1"/>
    <col min="11" max="11" width="6.7109375" style="143" customWidth="1"/>
    <col min="12" max="13" width="4.7109375" style="143" customWidth="1"/>
    <col min="14" max="14" width="9" style="143" customWidth="1"/>
    <col min="15" max="15" width="4" style="143" customWidth="1"/>
    <col min="16" max="19" width="4.7109375" style="143" customWidth="1"/>
    <col min="20" max="16384" width="9.140625" style="143"/>
  </cols>
  <sheetData>
    <row r="1" spans="1:50" s="123" customFormat="1" ht="7.9" customHeight="1" x14ac:dyDescent="0.25">
      <c r="A1" s="563" t="s">
        <v>89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133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</row>
    <row r="2" spans="1:50" s="123" customFormat="1" ht="7.9" customHeight="1" x14ac:dyDescent="0.25">
      <c r="A2" s="563"/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133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</row>
    <row r="3" spans="1:50" s="123" customFormat="1" ht="7.9" customHeight="1" thickBot="1" x14ac:dyDescent="0.3">
      <c r="A3" s="564"/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133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</row>
    <row r="4" spans="1:50" s="123" customFormat="1" ht="15.75" thickTop="1" x14ac:dyDescent="0.25">
      <c r="A4" s="565" t="s">
        <v>39</v>
      </c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  <c r="R4" s="567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</row>
    <row r="5" spans="1:50" s="123" customFormat="1" ht="15.75" thickBot="1" x14ac:dyDescent="0.3">
      <c r="A5" s="162"/>
      <c r="B5" s="163"/>
      <c r="C5" s="163"/>
      <c r="D5" s="163"/>
      <c r="E5" s="163"/>
      <c r="F5" s="163"/>
      <c r="G5" s="164" t="s">
        <v>50</v>
      </c>
      <c r="H5" s="568"/>
      <c r="I5" s="568"/>
      <c r="J5" s="165" t="s">
        <v>51</v>
      </c>
      <c r="K5" s="119" t="str">
        <f>IF(ISBLANK(H5),"","#")</f>
        <v/>
      </c>
      <c r="L5" s="165"/>
      <c r="M5" s="166"/>
      <c r="N5" s="163"/>
      <c r="O5" s="165"/>
      <c r="P5" s="165"/>
      <c r="Q5" s="163"/>
      <c r="R5" s="167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</row>
    <row r="6" spans="1:50" s="123" customFormat="1" ht="20.100000000000001" customHeight="1" thickTop="1" x14ac:dyDescent="0.25">
      <c r="A6" s="198" t="s">
        <v>82</v>
      </c>
      <c r="B6" s="199"/>
      <c r="C6" s="569">
        <f>+VT!$H$6</f>
        <v>0</v>
      </c>
      <c r="D6" s="569"/>
      <c r="E6" s="200" t="s">
        <v>21</v>
      </c>
      <c r="F6" s="201"/>
      <c r="G6" s="201"/>
      <c r="H6" s="570">
        <f>+VT!$S$6</f>
        <v>0</v>
      </c>
      <c r="I6" s="570"/>
      <c r="J6" s="202"/>
      <c r="K6" s="201" t="s">
        <v>12</v>
      </c>
      <c r="L6" s="570">
        <f>+VT!$AA$6</f>
        <v>0</v>
      </c>
      <c r="M6" s="570"/>
      <c r="N6" s="199"/>
      <c r="O6" s="201"/>
      <c r="P6" s="201" t="s">
        <v>22</v>
      </c>
      <c r="Q6" s="570">
        <f>+VT!$AL$6</f>
        <v>0</v>
      </c>
      <c r="R6" s="571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</row>
    <row r="7" spans="1:50" s="123" customFormat="1" ht="20.100000000000001" customHeight="1" thickBot="1" x14ac:dyDescent="0.3">
      <c r="A7" s="203" t="s">
        <v>15</v>
      </c>
      <c r="B7" s="204"/>
      <c r="C7" s="552">
        <f>+VT!$G$7</f>
        <v>0</v>
      </c>
      <c r="D7" s="552"/>
      <c r="E7" s="205" t="s">
        <v>0</v>
      </c>
      <c r="F7" s="204"/>
      <c r="G7" s="206"/>
      <c r="H7" s="553">
        <f>+VT!$S$7</f>
        <v>0</v>
      </c>
      <c r="I7" s="553"/>
      <c r="J7" s="206"/>
      <c r="K7" s="206" t="s">
        <v>52</v>
      </c>
      <c r="L7" s="553">
        <f>+VT!$AA$7</f>
        <v>0</v>
      </c>
      <c r="M7" s="553"/>
      <c r="N7" s="204"/>
      <c r="O7" s="206"/>
      <c r="P7" s="206" t="s">
        <v>44</v>
      </c>
      <c r="Q7" s="554">
        <f>+VT!$AL$7</f>
        <v>0</v>
      </c>
      <c r="R7" s="555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</row>
    <row r="8" spans="1:50" s="122" customFormat="1" ht="3" customHeight="1" thickTop="1" x14ac:dyDescent="0.25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105"/>
    </row>
    <row r="9" spans="1:50" s="122" customFormat="1" ht="12" customHeight="1" x14ac:dyDescent="0.25">
      <c r="A9" s="134" t="s">
        <v>151</v>
      </c>
      <c r="B9" s="135"/>
      <c r="C9" s="557"/>
      <c r="D9" s="557"/>
      <c r="E9" s="557"/>
      <c r="F9" s="215" t="s">
        <v>153</v>
      </c>
      <c r="G9" s="556"/>
      <c r="H9" s="556"/>
      <c r="I9" s="135"/>
      <c r="J9" s="135"/>
      <c r="K9" s="135"/>
      <c r="L9" s="135"/>
      <c r="M9" s="135"/>
      <c r="N9" s="557"/>
      <c r="O9" s="135"/>
      <c r="P9" s="559"/>
      <c r="Q9" s="560"/>
      <c r="R9" s="115"/>
    </row>
    <row r="10" spans="1:50" s="122" customFormat="1" ht="12" customHeight="1" x14ac:dyDescent="0.25">
      <c r="A10" s="620"/>
      <c r="B10" s="621"/>
      <c r="C10" s="621"/>
      <c r="D10" s="213"/>
      <c r="E10" s="124" t="s">
        <v>152</v>
      </c>
      <c r="F10" s="216" t="s">
        <v>154</v>
      </c>
      <c r="G10" s="558"/>
      <c r="H10" s="558"/>
      <c r="I10" s="126"/>
      <c r="J10" s="124" t="s">
        <v>155</v>
      </c>
      <c r="K10" s="118" t="s">
        <v>156</v>
      </c>
      <c r="L10" s="155"/>
      <c r="M10" s="126" t="s">
        <v>158</v>
      </c>
      <c r="N10" s="558"/>
      <c r="O10" s="136" t="s">
        <v>160</v>
      </c>
      <c r="P10" s="561"/>
      <c r="Q10" s="561"/>
      <c r="R10" s="125" t="s">
        <v>159</v>
      </c>
    </row>
    <row r="11" spans="1:50" s="122" customFormat="1" ht="2.25" customHeight="1" x14ac:dyDescent="0.25">
      <c r="A11" s="137"/>
      <c r="B11" s="138"/>
      <c r="C11" s="138"/>
      <c r="D11" s="210"/>
      <c r="E11" s="210"/>
      <c r="F11" s="210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9"/>
    </row>
    <row r="12" spans="1:50" s="122" customFormat="1" ht="2.25" customHeight="1" x14ac:dyDescent="0.25">
      <c r="R12" s="106"/>
    </row>
    <row r="13" spans="1:50" ht="12.2" customHeight="1" x14ac:dyDescent="0.25">
      <c r="A13" s="637" t="s">
        <v>177</v>
      </c>
      <c r="B13" s="638"/>
      <c r="C13" s="638"/>
      <c r="D13" s="141"/>
      <c r="E13" s="141"/>
      <c r="F13" s="141"/>
      <c r="G13" s="141"/>
      <c r="H13" s="641" t="s">
        <v>178</v>
      </c>
      <c r="I13" s="641"/>
      <c r="J13" s="641"/>
      <c r="K13" s="127"/>
      <c r="L13" s="141"/>
      <c r="M13" s="643" t="s">
        <v>179</v>
      </c>
      <c r="N13" s="644"/>
      <c r="O13" s="647" t="s">
        <v>180</v>
      </c>
      <c r="P13" s="648"/>
      <c r="Q13" s="651" t="s">
        <v>181</v>
      </c>
      <c r="R13" s="652"/>
      <c r="S13" s="142"/>
    </row>
    <row r="14" spans="1:50" ht="12.2" customHeight="1" x14ac:dyDescent="0.25">
      <c r="A14" s="639"/>
      <c r="B14" s="640"/>
      <c r="C14" s="640"/>
      <c r="D14" s="655" t="s">
        <v>182</v>
      </c>
      <c r="E14" s="144"/>
      <c r="F14" s="655" t="s">
        <v>183</v>
      </c>
      <c r="G14" s="144"/>
      <c r="H14" s="642"/>
      <c r="I14" s="642"/>
      <c r="J14" s="642"/>
      <c r="K14" s="656"/>
      <c r="L14" s="657"/>
      <c r="M14" s="645"/>
      <c r="N14" s="646"/>
      <c r="O14" s="649"/>
      <c r="P14" s="650"/>
      <c r="Q14" s="653"/>
      <c r="R14" s="654"/>
      <c r="S14" s="144"/>
    </row>
    <row r="15" spans="1:50" ht="11.45" customHeight="1" x14ac:dyDescent="0.25">
      <c r="A15" s="639"/>
      <c r="B15" s="640"/>
      <c r="C15" s="640"/>
      <c r="D15" s="655"/>
      <c r="E15" s="220"/>
      <c r="F15" s="655"/>
      <c r="G15" s="220"/>
      <c r="H15" s="642"/>
      <c r="I15" s="642"/>
      <c r="J15" s="642"/>
      <c r="K15" s="658"/>
      <c r="L15" s="659"/>
      <c r="M15" s="616"/>
      <c r="N15" s="617"/>
      <c r="O15" s="574"/>
      <c r="P15" s="575"/>
      <c r="Q15" s="626"/>
      <c r="R15" s="627"/>
      <c r="S15" s="144"/>
    </row>
    <row r="16" spans="1:50" ht="5.85" customHeight="1" x14ac:dyDescent="0.25">
      <c r="A16" s="128"/>
      <c r="B16" s="129"/>
      <c r="C16" s="129"/>
      <c r="D16" s="130"/>
      <c r="E16" s="145"/>
      <c r="F16" s="130"/>
      <c r="G16" s="145"/>
      <c r="H16" s="130"/>
      <c r="I16" s="130"/>
      <c r="J16" s="130"/>
      <c r="K16" s="130"/>
      <c r="L16" s="130"/>
      <c r="M16" s="618"/>
      <c r="N16" s="619"/>
      <c r="O16" s="576"/>
      <c r="P16" s="577"/>
      <c r="Q16" s="628"/>
      <c r="R16" s="629"/>
      <c r="S16" s="144"/>
    </row>
    <row r="17" spans="1:19" s="131" customFormat="1" ht="16.899999999999999" customHeight="1" x14ac:dyDescent="0.25">
      <c r="A17" s="630" t="s">
        <v>184</v>
      </c>
      <c r="B17" s="631"/>
      <c r="C17" s="632"/>
      <c r="D17" s="632"/>
      <c r="E17" s="632"/>
      <c r="F17" s="632"/>
      <c r="G17" s="632"/>
      <c r="H17" s="632"/>
      <c r="I17" s="632"/>
      <c r="J17" s="632"/>
      <c r="K17" s="632"/>
      <c r="L17" s="632"/>
      <c r="M17" s="632"/>
      <c r="N17" s="632"/>
      <c r="O17" s="632"/>
      <c r="P17" s="632"/>
      <c r="Q17" s="632"/>
      <c r="R17" s="633"/>
      <c r="S17" s="144"/>
    </row>
    <row r="18" spans="1:19" s="147" customFormat="1" ht="3.75" customHeight="1" x14ac:dyDescent="0.25">
      <c r="A18" s="132"/>
      <c r="B18" s="129"/>
      <c r="C18" s="129"/>
      <c r="D18" s="130"/>
      <c r="E18" s="145"/>
      <c r="F18" s="130"/>
      <c r="G18" s="145"/>
      <c r="H18" s="130"/>
      <c r="I18" s="130"/>
      <c r="J18" s="130"/>
      <c r="K18" s="130"/>
      <c r="L18" s="130"/>
      <c r="M18" s="145"/>
      <c r="N18" s="145"/>
      <c r="O18" s="145"/>
      <c r="P18" s="145"/>
      <c r="Q18" s="145"/>
      <c r="R18" s="145"/>
      <c r="S18" s="146"/>
    </row>
    <row r="19" spans="1:19" ht="16.5" thickBot="1" x14ac:dyDescent="0.3">
      <c r="A19" s="634" t="s">
        <v>185</v>
      </c>
      <c r="B19" s="635"/>
      <c r="C19" s="635"/>
      <c r="D19" s="635"/>
      <c r="E19" s="635"/>
      <c r="F19" s="635"/>
      <c r="G19" s="635"/>
      <c r="H19" s="635"/>
      <c r="I19" s="635"/>
      <c r="J19" s="635"/>
      <c r="K19" s="635"/>
      <c r="L19" s="635"/>
      <c r="M19" s="635"/>
      <c r="N19" s="635"/>
      <c r="O19" s="635"/>
      <c r="P19" s="635"/>
      <c r="Q19" s="635"/>
      <c r="R19" s="636"/>
      <c r="S19" s="147"/>
    </row>
    <row r="20" spans="1:19" ht="15.75" thickBot="1" x14ac:dyDescent="0.3">
      <c r="A20" s="160" t="s">
        <v>161</v>
      </c>
      <c r="B20" s="608" t="s">
        <v>162</v>
      </c>
      <c r="C20" s="609"/>
      <c r="D20" s="610" t="s">
        <v>163</v>
      </c>
      <c r="E20" s="610"/>
      <c r="F20" s="610"/>
      <c r="G20" s="610" t="s">
        <v>161</v>
      </c>
      <c r="H20" s="610"/>
      <c r="I20" s="161" t="s">
        <v>164</v>
      </c>
      <c r="J20" s="610" t="s">
        <v>163</v>
      </c>
      <c r="K20" s="610"/>
      <c r="L20" s="161" t="s">
        <v>161</v>
      </c>
      <c r="M20" s="161" t="s">
        <v>164</v>
      </c>
      <c r="N20" s="610" t="s">
        <v>163</v>
      </c>
      <c r="O20" s="610"/>
      <c r="P20" s="610"/>
      <c r="Q20" s="161" t="s">
        <v>161</v>
      </c>
      <c r="R20" s="161" t="s">
        <v>164</v>
      </c>
    </row>
    <row r="21" spans="1:19" x14ac:dyDescent="0.25">
      <c r="A21" s="152">
        <v>1</v>
      </c>
      <c r="B21" s="154" t="s">
        <v>165</v>
      </c>
      <c r="C21" s="148"/>
      <c r="D21" s="592" t="s">
        <v>166</v>
      </c>
      <c r="E21" s="593"/>
      <c r="F21" s="594"/>
      <c r="G21" s="611"/>
      <c r="H21" s="612"/>
      <c r="I21" s="149"/>
      <c r="J21" s="613" t="s">
        <v>167</v>
      </c>
      <c r="K21" s="614"/>
      <c r="L21" s="149"/>
      <c r="M21" s="149"/>
      <c r="N21" s="613" t="s">
        <v>168</v>
      </c>
      <c r="O21" s="615"/>
      <c r="P21" s="614"/>
      <c r="Q21" s="149"/>
      <c r="R21" s="149"/>
    </row>
    <row r="22" spans="1:19" x14ac:dyDescent="0.25">
      <c r="A22" s="587"/>
      <c r="B22" s="588"/>
      <c r="C22" s="589"/>
      <c r="D22" s="592" t="s">
        <v>169</v>
      </c>
      <c r="E22" s="593"/>
      <c r="F22" s="594"/>
      <c r="G22" s="590"/>
      <c r="H22" s="591"/>
      <c r="I22" s="149"/>
      <c r="J22" s="156" t="s">
        <v>170</v>
      </c>
      <c r="K22" s="157"/>
      <c r="L22" s="150"/>
      <c r="M22" s="150"/>
      <c r="N22" s="156" t="s">
        <v>171</v>
      </c>
      <c r="O22" s="158"/>
      <c r="P22" s="157"/>
      <c r="Q22" s="150"/>
      <c r="R22" s="150"/>
    </row>
    <row r="23" spans="1:19" x14ac:dyDescent="0.25">
      <c r="A23" s="153">
        <v>2</v>
      </c>
      <c r="B23" s="220" t="s">
        <v>172</v>
      </c>
      <c r="C23" s="148"/>
      <c r="D23" s="592" t="s">
        <v>166</v>
      </c>
      <c r="E23" s="593"/>
      <c r="F23" s="594"/>
      <c r="G23" s="590"/>
      <c r="H23" s="591"/>
      <c r="I23" s="149"/>
      <c r="J23" s="592" t="s">
        <v>167</v>
      </c>
      <c r="K23" s="594"/>
      <c r="L23" s="149"/>
      <c r="M23" s="149"/>
      <c r="N23" s="592" t="s">
        <v>168</v>
      </c>
      <c r="O23" s="593"/>
      <c r="P23" s="594"/>
      <c r="Q23" s="149"/>
      <c r="R23" s="149"/>
    </row>
    <row r="24" spans="1:19" x14ac:dyDescent="0.25">
      <c r="A24" s="625"/>
      <c r="B24" s="623"/>
      <c r="C24" s="624"/>
      <c r="D24" s="592" t="s">
        <v>169</v>
      </c>
      <c r="E24" s="593"/>
      <c r="F24" s="594"/>
      <c r="G24" s="590"/>
      <c r="H24" s="591"/>
      <c r="I24" s="149"/>
      <c r="J24" s="605" t="s">
        <v>170</v>
      </c>
      <c r="K24" s="606"/>
      <c r="L24" s="150"/>
      <c r="M24" s="150"/>
      <c r="N24" s="605" t="s">
        <v>171</v>
      </c>
      <c r="O24" s="607"/>
      <c r="P24" s="606"/>
      <c r="Q24" s="150"/>
      <c r="R24" s="150"/>
    </row>
    <row r="25" spans="1:19" x14ac:dyDescent="0.25">
      <c r="A25" s="152">
        <v>3</v>
      </c>
      <c r="B25" s="220" t="s">
        <v>172</v>
      </c>
      <c r="C25" s="148"/>
      <c r="D25" s="592" t="s">
        <v>166</v>
      </c>
      <c r="E25" s="593"/>
      <c r="F25" s="594"/>
      <c r="G25" s="590"/>
      <c r="H25" s="591"/>
      <c r="I25" s="149"/>
      <c r="J25" s="605" t="s">
        <v>167</v>
      </c>
      <c r="K25" s="606"/>
      <c r="L25" s="150"/>
      <c r="M25" s="150"/>
      <c r="N25" s="605" t="s">
        <v>168</v>
      </c>
      <c r="O25" s="607"/>
      <c r="P25" s="606"/>
      <c r="Q25" s="149"/>
      <c r="R25" s="149"/>
    </row>
    <row r="26" spans="1:19" x14ac:dyDescent="0.25">
      <c r="A26" s="622"/>
      <c r="B26" s="623"/>
      <c r="C26" s="624"/>
      <c r="D26" s="592" t="s">
        <v>169</v>
      </c>
      <c r="E26" s="593"/>
      <c r="F26" s="594"/>
      <c r="G26" s="590"/>
      <c r="H26" s="591"/>
      <c r="I26" s="149"/>
      <c r="J26" s="605" t="s">
        <v>170</v>
      </c>
      <c r="K26" s="606"/>
      <c r="L26" s="149"/>
      <c r="M26" s="149"/>
      <c r="N26" s="605" t="s">
        <v>171</v>
      </c>
      <c r="O26" s="607"/>
      <c r="P26" s="606"/>
      <c r="Q26" s="150"/>
      <c r="R26" s="150"/>
    </row>
    <row r="27" spans="1:19" s="147" customFormat="1" ht="4.5" customHeight="1" thickBot="1" x14ac:dyDescent="0.3"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</row>
    <row r="28" spans="1:19" s="3" customFormat="1" ht="20.45" customHeight="1" thickBot="1" x14ac:dyDescent="0.25">
      <c r="A28" s="598" t="s">
        <v>186</v>
      </c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600"/>
      <c r="S28" s="140"/>
    </row>
    <row r="29" spans="1:19" s="151" customFormat="1" ht="31.9" customHeight="1" x14ac:dyDescent="0.2">
      <c r="A29" s="601" t="s">
        <v>187</v>
      </c>
      <c r="B29" s="602"/>
      <c r="C29" s="603" t="s">
        <v>188</v>
      </c>
      <c r="D29" s="603"/>
      <c r="E29" s="603" t="s">
        <v>173</v>
      </c>
      <c r="F29" s="603"/>
      <c r="G29" s="603"/>
      <c r="H29" s="603"/>
      <c r="I29" s="603"/>
      <c r="J29" s="603"/>
      <c r="K29" s="603"/>
      <c r="L29" s="603"/>
      <c r="M29" s="603"/>
      <c r="N29" s="159" t="s">
        <v>174</v>
      </c>
      <c r="O29" s="604" t="s">
        <v>175</v>
      </c>
      <c r="P29" s="604"/>
      <c r="Q29" s="601" t="s">
        <v>176</v>
      </c>
      <c r="R29" s="601"/>
    </row>
    <row r="30" spans="1:19" s="3" customFormat="1" ht="18" customHeight="1" x14ac:dyDescent="0.2">
      <c r="A30" s="584"/>
      <c r="B30" s="585"/>
      <c r="C30" s="584"/>
      <c r="D30" s="585"/>
      <c r="E30" s="581"/>
      <c r="F30" s="582"/>
      <c r="G30" s="582"/>
      <c r="H30" s="582"/>
      <c r="I30" s="582"/>
      <c r="J30" s="582"/>
      <c r="K30" s="582"/>
      <c r="L30" s="582"/>
      <c r="M30" s="583"/>
      <c r="N30" s="223"/>
      <c r="O30" s="572"/>
      <c r="P30" s="573"/>
      <c r="Q30" s="572"/>
      <c r="R30" s="573"/>
    </row>
    <row r="31" spans="1:19" s="3" customFormat="1" ht="18" customHeight="1" x14ac:dyDescent="0.2">
      <c r="A31" s="584"/>
      <c r="B31" s="585"/>
      <c r="C31" s="584"/>
      <c r="D31" s="585"/>
      <c r="E31" s="581"/>
      <c r="F31" s="582"/>
      <c r="G31" s="582"/>
      <c r="H31" s="582"/>
      <c r="I31" s="582"/>
      <c r="J31" s="582"/>
      <c r="K31" s="582"/>
      <c r="L31" s="582"/>
      <c r="M31" s="583"/>
      <c r="N31" s="223"/>
      <c r="O31" s="572"/>
      <c r="P31" s="573"/>
      <c r="Q31" s="572"/>
      <c r="R31" s="573"/>
    </row>
    <row r="32" spans="1:19" s="3" customFormat="1" ht="18" customHeight="1" x14ac:dyDescent="0.2">
      <c r="A32" s="584"/>
      <c r="B32" s="585"/>
      <c r="C32" s="584"/>
      <c r="D32" s="585"/>
      <c r="E32" s="581"/>
      <c r="F32" s="582"/>
      <c r="G32" s="582"/>
      <c r="H32" s="582"/>
      <c r="I32" s="582"/>
      <c r="J32" s="582"/>
      <c r="K32" s="582"/>
      <c r="L32" s="582"/>
      <c r="M32" s="583"/>
      <c r="N32" s="223"/>
      <c r="O32" s="572"/>
      <c r="P32" s="573"/>
      <c r="Q32" s="572"/>
      <c r="R32" s="573"/>
    </row>
    <row r="33" spans="1:18" s="3" customFormat="1" ht="18" customHeight="1" x14ac:dyDescent="0.2">
      <c r="A33" s="584"/>
      <c r="B33" s="585"/>
      <c r="C33" s="584"/>
      <c r="D33" s="585"/>
      <c r="E33" s="581"/>
      <c r="F33" s="582"/>
      <c r="G33" s="582"/>
      <c r="H33" s="582"/>
      <c r="I33" s="582"/>
      <c r="J33" s="582"/>
      <c r="K33" s="582"/>
      <c r="L33" s="582"/>
      <c r="M33" s="583"/>
      <c r="N33" s="223"/>
      <c r="O33" s="572"/>
      <c r="P33" s="573"/>
      <c r="Q33" s="572"/>
      <c r="R33" s="573"/>
    </row>
    <row r="34" spans="1:18" s="3" customFormat="1" ht="18" customHeight="1" x14ac:dyDescent="0.2">
      <c r="A34" s="584"/>
      <c r="B34" s="585"/>
      <c r="C34" s="584"/>
      <c r="D34" s="585"/>
      <c r="E34" s="581"/>
      <c r="F34" s="582"/>
      <c r="G34" s="582"/>
      <c r="H34" s="582"/>
      <c r="I34" s="582"/>
      <c r="J34" s="582"/>
      <c r="K34" s="582"/>
      <c r="L34" s="582"/>
      <c r="M34" s="583"/>
      <c r="N34" s="223"/>
      <c r="O34" s="572"/>
      <c r="P34" s="573"/>
      <c r="Q34" s="572"/>
      <c r="R34" s="573"/>
    </row>
    <row r="35" spans="1:18" s="3" customFormat="1" ht="18" customHeight="1" x14ac:dyDescent="0.2">
      <c r="A35" s="584"/>
      <c r="B35" s="585"/>
      <c r="C35" s="584"/>
      <c r="D35" s="585"/>
      <c r="E35" s="581"/>
      <c r="F35" s="582"/>
      <c r="G35" s="582"/>
      <c r="H35" s="582"/>
      <c r="I35" s="582"/>
      <c r="J35" s="582"/>
      <c r="K35" s="582"/>
      <c r="L35" s="582"/>
      <c r="M35" s="583"/>
      <c r="N35" s="223"/>
      <c r="O35" s="572"/>
      <c r="P35" s="573"/>
      <c r="Q35" s="572"/>
      <c r="R35" s="573"/>
    </row>
    <row r="36" spans="1:18" s="3" customFormat="1" ht="18" customHeight="1" x14ac:dyDescent="0.2">
      <c r="A36" s="584"/>
      <c r="B36" s="585"/>
      <c r="C36" s="584"/>
      <c r="D36" s="585"/>
      <c r="E36" s="581"/>
      <c r="F36" s="582"/>
      <c r="G36" s="582"/>
      <c r="H36" s="582"/>
      <c r="I36" s="582"/>
      <c r="J36" s="582"/>
      <c r="K36" s="582"/>
      <c r="L36" s="582"/>
      <c r="M36" s="583"/>
      <c r="N36" s="223"/>
      <c r="O36" s="572"/>
      <c r="P36" s="573"/>
      <c r="Q36" s="572"/>
      <c r="R36" s="573"/>
    </row>
    <row r="37" spans="1:18" s="3" customFormat="1" ht="18" customHeight="1" x14ac:dyDescent="0.2">
      <c r="A37" s="584"/>
      <c r="B37" s="585"/>
      <c r="C37" s="584"/>
      <c r="D37" s="585"/>
      <c r="E37" s="581"/>
      <c r="F37" s="582"/>
      <c r="G37" s="582"/>
      <c r="H37" s="582"/>
      <c r="I37" s="582"/>
      <c r="J37" s="582"/>
      <c r="K37" s="582"/>
      <c r="L37" s="582"/>
      <c r="M37" s="583"/>
      <c r="N37" s="223"/>
      <c r="O37" s="572"/>
      <c r="P37" s="573"/>
      <c r="Q37" s="572"/>
      <c r="R37" s="573"/>
    </row>
    <row r="38" spans="1:18" s="3" customFormat="1" ht="4.5" customHeight="1" x14ac:dyDescent="0.2">
      <c r="A38" s="221"/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51"/>
      <c r="O38" s="222"/>
      <c r="P38" s="222"/>
      <c r="Q38" s="222"/>
      <c r="R38" s="222"/>
    </row>
    <row r="39" spans="1:18" x14ac:dyDescent="0.25">
      <c r="A39" s="578" t="s">
        <v>70</v>
      </c>
      <c r="B39" s="579"/>
      <c r="C39" s="579"/>
      <c r="D39" s="579"/>
      <c r="E39" s="579"/>
      <c r="F39" s="579"/>
      <c r="G39" s="579"/>
      <c r="H39" s="579"/>
      <c r="I39" s="579"/>
      <c r="J39" s="579"/>
      <c r="K39" s="579"/>
      <c r="L39" s="579"/>
      <c r="M39" s="579"/>
      <c r="N39" s="579"/>
      <c r="O39" s="579"/>
      <c r="P39" s="579"/>
      <c r="Q39" s="579"/>
      <c r="R39" s="580"/>
    </row>
    <row r="40" spans="1:18" ht="15.75" thickBot="1" x14ac:dyDescent="0.3">
      <c r="A40" s="595" t="s">
        <v>195</v>
      </c>
      <c r="B40" s="596"/>
      <c r="C40" s="596"/>
      <c r="D40" s="596"/>
      <c r="E40" s="596"/>
      <c r="F40" s="596"/>
      <c r="G40" s="596"/>
      <c r="H40" s="596"/>
      <c r="I40" s="596"/>
      <c r="J40" s="596"/>
      <c r="K40" s="596"/>
      <c r="L40" s="596"/>
      <c r="M40" s="596"/>
      <c r="N40" s="596"/>
      <c r="O40" s="596"/>
      <c r="P40" s="596"/>
      <c r="Q40" s="596"/>
      <c r="R40" s="597"/>
    </row>
    <row r="41" spans="1:18" ht="15.75" thickTop="1" x14ac:dyDescent="0.25">
      <c r="A41" s="660" t="s">
        <v>27</v>
      </c>
      <c r="B41" s="661"/>
      <c r="C41" s="236" t="s">
        <v>206</v>
      </c>
      <c r="D41" s="660" t="s">
        <v>207</v>
      </c>
      <c r="E41" s="661"/>
      <c r="F41" s="660" t="s">
        <v>212</v>
      </c>
      <c r="G41" s="662"/>
      <c r="H41" s="662"/>
      <c r="I41" s="661"/>
      <c r="J41" s="663" t="s">
        <v>211</v>
      </c>
      <c r="K41" s="664"/>
      <c r="L41" s="664"/>
      <c r="M41" s="664"/>
      <c r="N41" s="664"/>
      <c r="O41" s="664"/>
      <c r="P41" s="664"/>
      <c r="Q41" s="664"/>
      <c r="R41" s="665"/>
    </row>
    <row r="42" spans="1:18" x14ac:dyDescent="0.25">
      <c r="A42" s="511"/>
      <c r="B42" s="512"/>
      <c r="C42" s="232"/>
      <c r="D42" s="513"/>
      <c r="E42" s="514"/>
      <c r="F42" s="527"/>
      <c r="G42" s="528"/>
      <c r="H42" s="528"/>
      <c r="I42" s="529"/>
      <c r="J42" s="530"/>
      <c r="K42" s="530"/>
      <c r="L42" s="530"/>
      <c r="M42" s="530"/>
      <c r="N42" s="530"/>
      <c r="O42" s="530"/>
      <c r="P42" s="530"/>
      <c r="Q42" s="530"/>
      <c r="R42" s="531"/>
    </row>
    <row r="43" spans="1:18" x14ac:dyDescent="0.25">
      <c r="A43" s="532"/>
      <c r="B43" s="533"/>
      <c r="C43" s="533"/>
      <c r="D43" s="533"/>
      <c r="E43" s="533"/>
      <c r="F43" s="533"/>
      <c r="G43" s="533"/>
      <c r="H43" s="533"/>
      <c r="I43" s="533"/>
      <c r="J43" s="533"/>
      <c r="K43" s="533"/>
      <c r="L43" s="533"/>
      <c r="M43" s="533"/>
      <c r="N43" s="533"/>
      <c r="O43" s="533"/>
      <c r="P43" s="533"/>
      <c r="Q43" s="533"/>
      <c r="R43" s="534"/>
    </row>
    <row r="44" spans="1:18" x14ac:dyDescent="0.25">
      <c r="A44" s="532"/>
      <c r="B44" s="533"/>
      <c r="C44" s="533"/>
      <c r="D44" s="533"/>
      <c r="E44" s="533"/>
      <c r="F44" s="533"/>
      <c r="G44" s="533"/>
      <c r="H44" s="533"/>
      <c r="I44" s="533"/>
      <c r="J44" s="533"/>
      <c r="K44" s="533"/>
      <c r="L44" s="533"/>
      <c r="M44" s="533"/>
      <c r="N44" s="533"/>
      <c r="O44" s="533"/>
      <c r="P44" s="533"/>
      <c r="Q44" s="533"/>
      <c r="R44" s="534"/>
    </row>
    <row r="45" spans="1:18" x14ac:dyDescent="0.25">
      <c r="A45" s="532"/>
      <c r="B45" s="533"/>
      <c r="C45" s="533"/>
      <c r="D45" s="533"/>
      <c r="E45" s="533"/>
      <c r="F45" s="533"/>
      <c r="G45" s="533"/>
      <c r="H45" s="533"/>
      <c r="I45" s="533"/>
      <c r="J45" s="533"/>
      <c r="K45" s="533"/>
      <c r="L45" s="533"/>
      <c r="M45" s="533"/>
      <c r="N45" s="533"/>
      <c r="O45" s="533"/>
      <c r="P45" s="533"/>
      <c r="Q45" s="533"/>
      <c r="R45" s="534"/>
    </row>
    <row r="46" spans="1:18" x14ac:dyDescent="0.25">
      <c r="A46" s="532"/>
      <c r="B46" s="533"/>
      <c r="C46" s="533"/>
      <c r="D46" s="533"/>
      <c r="E46" s="533"/>
      <c r="F46" s="533"/>
      <c r="G46" s="533"/>
      <c r="H46" s="533"/>
      <c r="I46" s="533"/>
      <c r="J46" s="533"/>
      <c r="K46" s="533"/>
      <c r="L46" s="533"/>
      <c r="M46" s="533"/>
      <c r="N46" s="533"/>
      <c r="O46" s="533"/>
      <c r="P46" s="533"/>
      <c r="Q46" s="533"/>
      <c r="R46" s="534"/>
    </row>
    <row r="47" spans="1:18" x14ac:dyDescent="0.25">
      <c r="A47" s="532"/>
      <c r="B47" s="533"/>
      <c r="C47" s="533"/>
      <c r="D47" s="533"/>
      <c r="E47" s="533"/>
      <c r="F47" s="533"/>
      <c r="G47" s="533"/>
      <c r="H47" s="533"/>
      <c r="I47" s="533"/>
      <c r="J47" s="533"/>
      <c r="K47" s="533"/>
      <c r="L47" s="533"/>
      <c r="M47" s="533"/>
      <c r="N47" s="533"/>
      <c r="O47" s="533"/>
      <c r="P47" s="533"/>
      <c r="Q47" s="533"/>
      <c r="R47" s="534"/>
    </row>
    <row r="48" spans="1:18" x14ac:dyDescent="0.25">
      <c r="A48" s="532"/>
      <c r="B48" s="533"/>
      <c r="C48" s="533"/>
      <c r="D48" s="533"/>
      <c r="E48" s="533"/>
      <c r="F48" s="533"/>
      <c r="G48" s="533"/>
      <c r="H48" s="533"/>
      <c r="I48" s="533"/>
      <c r="J48" s="533"/>
      <c r="K48" s="533"/>
      <c r="L48" s="533"/>
      <c r="M48" s="533"/>
      <c r="N48" s="533"/>
      <c r="O48" s="533"/>
      <c r="P48" s="533"/>
      <c r="Q48" s="533"/>
      <c r="R48" s="534"/>
    </row>
    <row r="49" spans="1:22" x14ac:dyDescent="0.25">
      <c r="A49" s="532"/>
      <c r="B49" s="533"/>
      <c r="C49" s="533"/>
      <c r="D49" s="533"/>
      <c r="E49" s="533"/>
      <c r="F49" s="533"/>
      <c r="G49" s="533"/>
      <c r="H49" s="533"/>
      <c r="I49" s="533"/>
      <c r="J49" s="533"/>
      <c r="K49" s="533"/>
      <c r="L49" s="533"/>
      <c r="M49" s="533"/>
      <c r="N49" s="533"/>
      <c r="O49" s="533"/>
      <c r="P49" s="533"/>
      <c r="Q49" s="533"/>
      <c r="R49" s="534"/>
    </row>
    <row r="50" spans="1:22" x14ac:dyDescent="0.25">
      <c r="A50" s="532"/>
      <c r="B50" s="533"/>
      <c r="C50" s="533"/>
      <c r="D50" s="533"/>
      <c r="E50" s="533"/>
      <c r="F50" s="533"/>
      <c r="G50" s="533"/>
      <c r="H50" s="533"/>
      <c r="I50" s="533"/>
      <c r="J50" s="533"/>
      <c r="K50" s="533"/>
      <c r="L50" s="533"/>
      <c r="M50" s="533"/>
      <c r="N50" s="533"/>
      <c r="O50" s="533"/>
      <c r="P50" s="533"/>
      <c r="Q50" s="533"/>
      <c r="R50" s="534"/>
    </row>
    <row r="51" spans="1:22" x14ac:dyDescent="0.25">
      <c r="A51" s="539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1"/>
    </row>
    <row r="52" spans="1:22" x14ac:dyDescent="0.25">
      <c r="A52" s="225"/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1:22" x14ac:dyDescent="0.25">
      <c r="A53" s="535"/>
      <c r="B53" s="536"/>
      <c r="C53" s="536"/>
      <c r="D53" s="536"/>
      <c r="E53" s="536"/>
      <c r="H53" s="537"/>
      <c r="I53" s="537"/>
      <c r="J53" s="537"/>
      <c r="K53" s="537"/>
      <c r="L53" s="537"/>
      <c r="M53" s="225"/>
      <c r="N53" s="225"/>
      <c r="O53" s="225"/>
      <c r="P53" s="225"/>
      <c r="Q53" s="225"/>
      <c r="R53" s="225"/>
    </row>
    <row r="54" spans="1:22" x14ac:dyDescent="0.25">
      <c r="A54" s="538" t="s">
        <v>150</v>
      </c>
      <c r="B54" s="538"/>
      <c r="C54" s="538"/>
      <c r="D54" s="538"/>
      <c r="E54" s="538"/>
      <c r="H54" s="538" t="s">
        <v>45</v>
      </c>
      <c r="I54" s="538"/>
      <c r="J54" s="538"/>
      <c r="K54" s="538"/>
      <c r="L54" s="538"/>
      <c r="M54" s="217"/>
      <c r="N54" s="217"/>
      <c r="O54" s="217"/>
      <c r="P54" s="217"/>
      <c r="Q54" s="217"/>
      <c r="R54" s="217"/>
      <c r="S54" s="217"/>
    </row>
    <row r="55" spans="1:22" x14ac:dyDescent="0.25">
      <c r="A55" s="536"/>
      <c r="B55" s="536"/>
      <c r="C55" s="536"/>
      <c r="D55" s="536"/>
      <c r="E55" s="228"/>
      <c r="F55" s="536"/>
      <c r="G55" s="536"/>
      <c r="H55" s="536"/>
      <c r="I55" s="536"/>
      <c r="J55" s="228"/>
      <c r="K55" s="536"/>
      <c r="L55" s="536"/>
      <c r="M55" s="536"/>
      <c r="N55" s="536"/>
      <c r="O55" s="536"/>
      <c r="P55" s="228"/>
      <c r="Q55" s="536"/>
      <c r="R55" s="536"/>
      <c r="S55" s="197"/>
      <c r="T55" s="121"/>
      <c r="U55" s="121"/>
      <c r="V55" s="144"/>
    </row>
    <row r="56" spans="1:22" x14ac:dyDescent="0.25">
      <c r="A56" s="538" t="s">
        <v>202</v>
      </c>
      <c r="B56" s="538"/>
      <c r="C56" s="538"/>
      <c r="D56" s="538"/>
      <c r="E56" s="586"/>
      <c r="F56" s="538" t="s">
        <v>200</v>
      </c>
      <c r="G56" s="538"/>
      <c r="H56" s="538"/>
      <c r="I56" s="538"/>
      <c r="J56" s="226"/>
      <c r="K56" s="538" t="s">
        <v>201</v>
      </c>
      <c r="L56" s="538"/>
      <c r="M56" s="538"/>
      <c r="N56" s="538"/>
      <c r="O56" s="538"/>
      <c r="P56" s="227"/>
      <c r="Q56" s="538" t="s">
        <v>27</v>
      </c>
      <c r="R56" s="538"/>
      <c r="S56" s="183"/>
      <c r="T56" s="120"/>
      <c r="U56" s="99"/>
      <c r="V56" s="144"/>
    </row>
    <row r="57" spans="1:22" x14ac:dyDescent="0.25">
      <c r="M57" s="217"/>
      <c r="N57" s="217"/>
      <c r="O57" s="217"/>
      <c r="P57" s="217"/>
      <c r="Q57" s="217"/>
      <c r="R57" s="217"/>
      <c r="S57" s="217"/>
    </row>
    <row r="58" spans="1:22" x14ac:dyDescent="0.25">
      <c r="M58" s="217"/>
      <c r="N58" s="217"/>
      <c r="O58" s="217"/>
      <c r="P58" s="217"/>
      <c r="Q58" s="217"/>
      <c r="R58" s="217"/>
      <c r="S58" s="217"/>
    </row>
  </sheetData>
  <sheetProtection algorithmName="SHA-512" hashValue="tvexZccOkFwpsIBX21ZMFbGqmYPYP5eV2pSVYGj/Zb55k2RonKdHSPWytfVVtHLtsWQsovA0UDpdOT/+lR21aQ==" saltValue="qRO+qgkOomlH3JUrXcI68g==" spinCount="100000" sheet="1" objects="1" scenarios="1" formatColumns="0" formatRows="0" selectLockedCells="1"/>
  <mergeCells count="130">
    <mergeCell ref="Q55:R55"/>
    <mergeCell ref="K55:O55"/>
    <mergeCell ref="K56:O56"/>
    <mergeCell ref="Q56:R56"/>
    <mergeCell ref="A41:B41"/>
    <mergeCell ref="D41:E41"/>
    <mergeCell ref="F41:I41"/>
    <mergeCell ref="J41:R41"/>
    <mergeCell ref="A42:B42"/>
    <mergeCell ref="D42:E42"/>
    <mergeCell ref="F42:I42"/>
    <mergeCell ref="J42:R42"/>
    <mergeCell ref="A43:R51"/>
    <mergeCell ref="A54:E54"/>
    <mergeCell ref="H54:L54"/>
    <mergeCell ref="A55:D55"/>
    <mergeCell ref="F55:I55"/>
    <mergeCell ref="Q6:R6"/>
    <mergeCell ref="Q7:R7"/>
    <mergeCell ref="Q15:R16"/>
    <mergeCell ref="A17:B17"/>
    <mergeCell ref="C17:R17"/>
    <mergeCell ref="A19:R19"/>
    <mergeCell ref="A13:C15"/>
    <mergeCell ref="H13:J15"/>
    <mergeCell ref="M13:N14"/>
    <mergeCell ref="O13:P14"/>
    <mergeCell ref="Q13:R14"/>
    <mergeCell ref="D14:D15"/>
    <mergeCell ref="F14:F15"/>
    <mergeCell ref="K14:L15"/>
    <mergeCell ref="N9:N10"/>
    <mergeCell ref="P9:Q10"/>
    <mergeCell ref="C9:E9"/>
    <mergeCell ref="A1:R3"/>
    <mergeCell ref="G10:H10"/>
    <mergeCell ref="G9:H9"/>
    <mergeCell ref="A10:C10"/>
    <mergeCell ref="A4:R4"/>
    <mergeCell ref="E36:M36"/>
    <mergeCell ref="C33:D33"/>
    <mergeCell ref="C32:D32"/>
    <mergeCell ref="A30:B30"/>
    <mergeCell ref="D25:F25"/>
    <mergeCell ref="G25:H25"/>
    <mergeCell ref="J25:K25"/>
    <mergeCell ref="N25:P25"/>
    <mergeCell ref="A26:C26"/>
    <mergeCell ref="D26:F26"/>
    <mergeCell ref="G26:H26"/>
    <mergeCell ref="J26:K26"/>
    <mergeCell ref="N26:P26"/>
    <mergeCell ref="D23:F23"/>
    <mergeCell ref="G23:H23"/>
    <mergeCell ref="J23:K23"/>
    <mergeCell ref="N23:P23"/>
    <mergeCell ref="A24:C24"/>
    <mergeCell ref="D24:F24"/>
    <mergeCell ref="H5:I5"/>
    <mergeCell ref="A28:R28"/>
    <mergeCell ref="A29:B29"/>
    <mergeCell ref="C29:D29"/>
    <mergeCell ref="E29:M29"/>
    <mergeCell ref="O29:P29"/>
    <mergeCell ref="Q29:R29"/>
    <mergeCell ref="L6:M6"/>
    <mergeCell ref="L7:M7"/>
    <mergeCell ref="H6:I6"/>
    <mergeCell ref="H7:I7"/>
    <mergeCell ref="G24:H24"/>
    <mergeCell ref="J24:K24"/>
    <mergeCell ref="N24:P24"/>
    <mergeCell ref="B20:C20"/>
    <mergeCell ref="D20:F20"/>
    <mergeCell ref="G20:H20"/>
    <mergeCell ref="J20:K20"/>
    <mergeCell ref="N20:P20"/>
    <mergeCell ref="D21:F21"/>
    <mergeCell ref="G21:H21"/>
    <mergeCell ref="J21:K21"/>
    <mergeCell ref="N21:P21"/>
    <mergeCell ref="M15:N16"/>
    <mergeCell ref="E33:M33"/>
    <mergeCell ref="E34:M34"/>
    <mergeCell ref="E35:M35"/>
    <mergeCell ref="A56:E56"/>
    <mergeCell ref="C6:D6"/>
    <mergeCell ref="A22:C22"/>
    <mergeCell ref="A32:B32"/>
    <mergeCell ref="A33:B33"/>
    <mergeCell ref="A34:B34"/>
    <mergeCell ref="A35:B35"/>
    <mergeCell ref="A36:B36"/>
    <mergeCell ref="A37:B37"/>
    <mergeCell ref="A53:E53"/>
    <mergeCell ref="H53:L53"/>
    <mergeCell ref="C30:D30"/>
    <mergeCell ref="E30:M30"/>
    <mergeCell ref="A31:B31"/>
    <mergeCell ref="C31:D31"/>
    <mergeCell ref="E31:M31"/>
    <mergeCell ref="C7:D7"/>
    <mergeCell ref="G22:H22"/>
    <mergeCell ref="D22:F22"/>
    <mergeCell ref="F56:I56"/>
    <mergeCell ref="A40:R40"/>
    <mergeCell ref="O30:P30"/>
    <mergeCell ref="Q30:R30"/>
    <mergeCell ref="O31:P31"/>
    <mergeCell ref="Q31:R31"/>
    <mergeCell ref="O15:P16"/>
    <mergeCell ref="A39:R39"/>
    <mergeCell ref="Q37:R37"/>
    <mergeCell ref="O32:P32"/>
    <mergeCell ref="O33:P33"/>
    <mergeCell ref="O34:P34"/>
    <mergeCell ref="O35:P35"/>
    <mergeCell ref="O36:P36"/>
    <mergeCell ref="O37:P37"/>
    <mergeCell ref="E37:M37"/>
    <mergeCell ref="C37:D37"/>
    <mergeCell ref="Q32:R32"/>
    <mergeCell ref="Q33:R33"/>
    <mergeCell ref="Q34:R34"/>
    <mergeCell ref="Q35:R35"/>
    <mergeCell ref="Q36:R36"/>
    <mergeCell ref="C34:D34"/>
    <mergeCell ref="C35:D35"/>
    <mergeCell ref="C36:D36"/>
    <mergeCell ref="E32:M32"/>
  </mergeCells>
  <conditionalFormatting sqref="R8">
    <cfRule type="cellIs" dxfId="4" priority="5" stopIfTrue="1" operator="equal">
      <formula>"N"</formula>
    </cfRule>
    <cfRule type="cellIs" dxfId="3" priority="6" stopIfTrue="1" operator="equal">
      <formula>"Y"</formula>
    </cfRule>
  </conditionalFormatting>
  <conditionalFormatting sqref="F9:F10">
    <cfRule type="cellIs" dxfId="2" priority="3" stopIfTrue="1" operator="equal">
      <formula>"N"</formula>
    </cfRule>
    <cfRule type="cellIs" dxfId="1" priority="4" stopIfTrue="1" operator="equal">
      <formula>"Y"</formula>
    </cfRule>
  </conditionalFormatting>
  <conditionalFormatting sqref="M5 K5">
    <cfRule type="containsText" dxfId="0" priority="16" operator="containsText" text="#">
      <formula>NOT(ISERROR(SEARCH("#",#REF!)))</formula>
    </cfRule>
  </conditionalFormatting>
  <dataValidations xWindow="755" yWindow="706" count="8">
    <dataValidation type="whole" allowBlank="1" showInputMessage="1" showErrorMessage="1" error="Please Correct with whole number" promptTitle="Input Total Days" prompt="Input Whole Number" sqref="Q15:R16" xr:uid="{00000000-0002-0000-0200-000000000000}">
      <formula1>0</formula1>
      <formula2>1500</formula2>
    </dataValidation>
    <dataValidation type="whole" allowBlank="1" showInputMessage="1" showErrorMessage="1" error="Incorrect entry_x000a_Please correct" promptTitle="Contract Day" prompt="Input the Contract Day in Whole Number" sqref="O15:P16" xr:uid="{00000000-0002-0000-0200-000001000000}">
      <formula1>0</formula1>
      <formula2>1500</formula2>
    </dataValidation>
    <dataValidation allowBlank="1" showInputMessage="1" showErrorMessage="1" promptTitle="Accident" prompt="Input Date of Accident_x000a_Add'l information input on Page 3" sqref="K14:L15" xr:uid="{00000000-0002-0000-0200-000002000000}"/>
    <dataValidation type="list" allowBlank="1" showInputMessage="1" showErrorMessage="1" promptTitle="Day" prompt="Select day of the Week" sqref="M15:N16" xr:uid="{00000000-0002-0000-0200-000003000000}">
      <formula1>#REF!</formula1>
    </dataValidation>
    <dataValidation type="date" allowBlank="1" showInputMessage="1" showErrorMessage="1" error="Date Required" prompt="Input Paving Date " sqref="A42:B42" xr:uid="{00000000-0002-0000-0200-000004000000}">
      <formula1>42370</formula1>
      <formula2>44926</formula2>
    </dataValidation>
    <dataValidation type="decimal" errorStyle="information" allowBlank="1" showInputMessage="1" showErrorMessage="1" error="Must be less than 4,000" prompt="Input Total Tons per day" sqref="C42" xr:uid="{00000000-0002-0000-0200-000005000000}">
      <formula1>0</formula1>
      <formula2>4000</formula2>
    </dataValidation>
    <dataValidation type="decimal" errorStyle="information" allowBlank="1" showInputMessage="1" showErrorMessage="1" error="Waste tons is required" prompt="Input Waste Tons for the day,_x000a_If none use 0" sqref="D42:E42" xr:uid="{00000000-0002-0000-0200-000006000000}">
      <formula1>0</formula1>
      <formula2>4000</formula2>
    </dataValidation>
    <dataValidation type="date" allowBlank="1" showInputMessage="1" showErrorMessage="1" prompt="Input Date _x000a_Reviewed_x000a_&amp; Signed" sqref="Q55:R55" xr:uid="{00000000-0002-0000-0200-000007000000}">
      <formula1>42370</formula1>
      <formula2>44926</formula2>
    </dataValidation>
  </dataValidations>
  <printOptions horizontalCentered="1" verticalCentered="1"/>
  <pageMargins left="0.25" right="0" top="0.25" bottom="0.25" header="0.3" footer="0.05"/>
  <pageSetup scale="98" orientation="portrait" r:id="rId1"/>
  <headerFooter>
    <oddFooter>&amp;C&amp;"Calibri,Regular"&amp;8&amp;A&amp;R&amp;"Calibri,Regular"&amp;8REV:  11/2016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 altText="">
                <anchor moveWithCells="1">
                  <from>
                    <xdr:col>3</xdr:col>
                    <xdr:colOff>285750</xdr:colOff>
                    <xdr:row>13</xdr:row>
                    <xdr:rowOff>57150</xdr:rowOff>
                  </from>
                  <to>
                    <xdr:col>5</xdr:col>
                    <xdr:colOff>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 altText="">
                <anchor moveWithCells="1">
                  <from>
                    <xdr:col>5</xdr:col>
                    <xdr:colOff>295275</xdr:colOff>
                    <xdr:row>13</xdr:row>
                    <xdr:rowOff>66675</xdr:rowOff>
                  </from>
                  <to>
                    <xdr:col>7</xdr:col>
                    <xdr:colOff>19050</xdr:colOff>
                    <xdr:row>15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755" yWindow="706" count="3">
        <x14:dataValidation type="list" allowBlank="1" showInputMessage="1" showErrorMessage="1" prompt="Select Y or N" xr:uid="{00000000-0002-0000-0200-000008000000}">
          <x14:formula1>
            <xm:f>VT!$AX$43:$AX$44</xm:f>
          </x14:formula1>
          <xm:sqref>K10</xm:sqref>
        </x14:dataValidation>
        <x14:dataValidation type="list" allowBlank="1" showInputMessage="1" showErrorMessage="1" xr:uid="{00000000-0002-0000-0200-000009000000}">
          <x14:formula1>
            <xm:f>VT!$BB$19:$BB$30</xm:f>
          </x14:formula1>
          <xm:sqref>F42:I42</xm:sqref>
        </x14:dataValidation>
        <x14:dataValidation type="list" allowBlank="1" showInputMessage="1" showErrorMessage="1" xr:uid="{00000000-0002-0000-0200-00000A000000}">
          <x14:formula1>
            <xm:f>VT!$AX$46:$AX$51</xm:f>
          </x14:formula1>
          <xm:sqref>C9:E9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CV171"/>
  <sheetViews>
    <sheetView showGridLines="0" topLeftCell="A67" zoomScaleNormal="100" zoomScaleSheetLayoutView="75" workbookViewId="0">
      <selection activeCell="U5" sqref="U5"/>
    </sheetView>
  </sheetViews>
  <sheetFormatPr defaultColWidth="8.85546875" defaultRowHeight="12.75" x14ac:dyDescent="0.2"/>
  <cols>
    <col min="1" max="1" width="5.7109375" style="1" customWidth="1"/>
    <col min="2" max="2" width="3.5703125" style="3" customWidth="1"/>
    <col min="3" max="5" width="2.28515625" style="3" customWidth="1"/>
    <col min="6" max="8" width="2" style="3" customWidth="1"/>
    <col min="9" max="11" width="2.28515625" style="3" customWidth="1"/>
    <col min="12" max="27" width="3" style="3" customWidth="1"/>
    <col min="28" max="31" width="2.28515625" style="3" customWidth="1"/>
    <col min="32" max="40" width="3" style="3" customWidth="1"/>
    <col min="41" max="43" width="2.28515625" style="3" customWidth="1"/>
    <col min="44" max="44" width="8.28515625" style="3" customWidth="1"/>
    <col min="45" max="45" width="3" style="3" customWidth="1"/>
    <col min="46" max="46" width="2.7109375" style="1" customWidth="1"/>
    <col min="47" max="50" width="8.85546875" style="1" hidden="1" customWidth="1"/>
    <col min="51" max="53" width="8.85546875" style="1" customWidth="1"/>
    <col min="54" max="54" width="20.42578125" style="1" customWidth="1"/>
    <col min="55" max="56" width="8.85546875" style="1" customWidth="1"/>
    <col min="57" max="57" width="3.85546875" style="1" customWidth="1"/>
    <col min="58" max="58" width="4" style="1" customWidth="1"/>
    <col min="59" max="59" width="21.140625" style="1" customWidth="1"/>
    <col min="60" max="60" width="8.85546875" style="1" customWidth="1"/>
    <col min="61" max="61" width="5.85546875" style="1" customWidth="1"/>
    <col min="62" max="62" width="8.85546875" style="1" customWidth="1"/>
    <col min="63" max="63" width="21.140625" style="1" customWidth="1"/>
    <col min="64" max="97" width="8.85546875" style="1" customWidth="1"/>
    <col min="98" max="16384" width="8.85546875" style="3"/>
  </cols>
  <sheetData>
    <row r="1" spans="2:100" s="1" customFormat="1" ht="7.9" customHeight="1" x14ac:dyDescent="0.2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CT1" s="3"/>
      <c r="CU1" s="3"/>
      <c r="CV1" s="3"/>
    </row>
    <row r="2" spans="2:100" s="1" customFormat="1" ht="7.9" customHeight="1" x14ac:dyDescent="0.2"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CT2" s="3"/>
      <c r="CU2" s="3"/>
      <c r="CV2" s="3"/>
    </row>
    <row r="3" spans="2:100" s="1" customFormat="1" ht="7.9" customHeight="1" x14ac:dyDescent="0.2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CT3" s="3"/>
      <c r="CU3" s="3"/>
      <c r="CV3" s="3"/>
    </row>
    <row r="4" spans="2:100" s="1" customFormat="1" ht="14.25" customHeight="1" x14ac:dyDescent="0.2">
      <c r="B4" s="403" t="s">
        <v>89</v>
      </c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3"/>
      <c r="AG4" s="403"/>
      <c r="AH4" s="403"/>
      <c r="AI4" s="403"/>
      <c r="AJ4" s="403"/>
      <c r="AK4" s="403"/>
      <c r="AL4" s="403"/>
      <c r="AM4" s="403"/>
      <c r="AN4" s="403"/>
      <c r="AO4" s="403"/>
      <c r="AP4" s="403"/>
      <c r="AQ4" s="403"/>
      <c r="AR4" s="403"/>
      <c r="AS4" s="403"/>
      <c r="CT4" s="3"/>
      <c r="CU4" s="3"/>
      <c r="CV4" s="3"/>
    </row>
    <row r="5" spans="2:100" s="1" customFormat="1" ht="7.9" customHeight="1" thickBo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CT5" s="3"/>
      <c r="CU5" s="3"/>
      <c r="CV5" s="3"/>
    </row>
    <row r="6" spans="2:100" s="1" customFormat="1" ht="21.95" customHeight="1" thickTop="1" x14ac:dyDescent="0.2">
      <c r="B6" s="783" t="s">
        <v>39</v>
      </c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0"/>
      <c r="AN6" s="310"/>
      <c r="AO6" s="310"/>
      <c r="AP6" s="310"/>
      <c r="AQ6" s="310"/>
      <c r="AR6" s="310"/>
      <c r="AS6" s="311"/>
      <c r="CT6" s="3"/>
      <c r="CU6" s="3"/>
      <c r="CV6" s="3"/>
    </row>
    <row r="7" spans="2:100" s="1" customFormat="1" ht="21.95" customHeight="1" thickBot="1" x14ac:dyDescent="0.25">
      <c r="B7" s="337" t="s">
        <v>91</v>
      </c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8"/>
      <c r="AR7" s="338"/>
      <c r="AS7" s="339"/>
      <c r="CT7" s="3"/>
      <c r="CU7" s="3"/>
      <c r="CV7" s="3"/>
    </row>
    <row r="8" spans="2:100" s="1" customFormat="1" ht="20.100000000000001" customHeight="1" thickTop="1" x14ac:dyDescent="0.25">
      <c r="B8" s="91" t="s">
        <v>82</v>
      </c>
      <c r="C8" s="92"/>
      <c r="D8" s="92"/>
      <c r="E8" s="92"/>
      <c r="F8" s="37"/>
      <c r="G8" s="38"/>
      <c r="H8" s="37">
        <v>2</v>
      </c>
      <c r="I8" s="39"/>
      <c r="J8" s="38"/>
      <c r="K8" s="39"/>
      <c r="L8" s="31"/>
      <c r="M8" s="39"/>
      <c r="N8" s="38"/>
      <c r="O8" s="38" t="s">
        <v>21</v>
      </c>
      <c r="P8" s="38"/>
      <c r="Q8" s="38"/>
      <c r="R8" s="32"/>
      <c r="S8" s="37">
        <v>3</v>
      </c>
      <c r="T8" s="39"/>
      <c r="U8" s="38"/>
      <c r="V8" s="38"/>
      <c r="W8" s="39" t="s">
        <v>12</v>
      </c>
      <c r="X8" s="3"/>
      <c r="Y8" s="3"/>
      <c r="Z8" s="38"/>
      <c r="AA8" s="37">
        <v>4</v>
      </c>
      <c r="AB8" s="39"/>
      <c r="AC8" s="39"/>
      <c r="AD8" s="39"/>
      <c r="AE8" s="38"/>
      <c r="AF8" s="39"/>
      <c r="AG8" s="39"/>
      <c r="AH8" s="40" t="s">
        <v>22</v>
      </c>
      <c r="AI8" s="32"/>
      <c r="AJ8" s="41"/>
      <c r="AK8" s="41"/>
      <c r="AL8" s="39"/>
      <c r="AM8" s="37">
        <v>5</v>
      </c>
      <c r="AN8" s="41"/>
      <c r="AO8" s="41"/>
      <c r="AP8" s="41"/>
      <c r="AQ8" s="41"/>
      <c r="AR8" s="41"/>
      <c r="AS8" s="42"/>
      <c r="CT8" s="3"/>
      <c r="CU8" s="3"/>
      <c r="CV8" s="3"/>
    </row>
    <row r="9" spans="2:100" s="1" customFormat="1" ht="20.100000000000001" customHeight="1" thickBot="1" x14ac:dyDescent="0.3">
      <c r="B9" s="78" t="s">
        <v>15</v>
      </c>
      <c r="C9" s="79"/>
      <c r="D9" s="79"/>
      <c r="E9" s="79"/>
      <c r="F9" s="90"/>
      <c r="G9" s="90"/>
      <c r="H9" s="90"/>
      <c r="I9" s="90">
        <v>6</v>
      </c>
      <c r="J9" s="90"/>
      <c r="K9" s="90"/>
      <c r="L9" s="90"/>
      <c r="M9" s="90"/>
      <c r="N9" s="90"/>
      <c r="O9" s="784" t="s">
        <v>0</v>
      </c>
      <c r="P9" s="784"/>
      <c r="Q9" s="784"/>
      <c r="R9" s="785">
        <v>7</v>
      </c>
      <c r="S9" s="785"/>
      <c r="T9" s="785"/>
      <c r="U9" s="785"/>
      <c r="V9" s="784" t="s">
        <v>52</v>
      </c>
      <c r="W9" s="784"/>
      <c r="X9" s="784"/>
      <c r="Y9" s="785">
        <v>8</v>
      </c>
      <c r="Z9" s="785"/>
      <c r="AA9" s="785"/>
      <c r="AB9" s="785"/>
      <c r="AC9" s="785"/>
      <c r="AD9" s="785"/>
      <c r="AE9" s="785"/>
      <c r="AF9" s="784" t="s">
        <v>44</v>
      </c>
      <c r="AG9" s="784"/>
      <c r="AH9" s="784"/>
      <c r="AI9" s="784"/>
      <c r="AJ9" s="784"/>
      <c r="AK9" s="785">
        <v>9</v>
      </c>
      <c r="AL9" s="785"/>
      <c r="AM9" s="785"/>
      <c r="AN9" s="785"/>
      <c r="AO9" s="785"/>
      <c r="AP9" s="785"/>
      <c r="AQ9" s="785"/>
      <c r="AR9" s="785"/>
      <c r="AS9" s="786"/>
      <c r="CT9" s="3"/>
      <c r="CU9" s="3"/>
      <c r="CV9" s="3"/>
    </row>
    <row r="10" spans="2:100" s="1" customFormat="1" ht="20.100000000000001" customHeight="1" thickTop="1" x14ac:dyDescent="0.2">
      <c r="B10" s="409" t="s">
        <v>32</v>
      </c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 t="s">
        <v>141</v>
      </c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10"/>
      <c r="AR10" s="310"/>
      <c r="AS10" s="311"/>
      <c r="CT10" s="3"/>
      <c r="CU10" s="3"/>
      <c r="CV10" s="3"/>
    </row>
    <row r="11" spans="2:100" s="1" customFormat="1" ht="20.100000000000001" customHeight="1" x14ac:dyDescent="0.2">
      <c r="B11" s="443" t="s">
        <v>27</v>
      </c>
      <c r="C11" s="407"/>
      <c r="D11" s="407"/>
      <c r="E11" s="408"/>
      <c r="F11" s="406" t="s">
        <v>42</v>
      </c>
      <c r="G11" s="407"/>
      <c r="H11" s="407"/>
      <c r="I11" s="424" t="s">
        <v>136</v>
      </c>
      <c r="J11" s="414"/>
      <c r="K11" s="414"/>
      <c r="L11" s="415"/>
      <c r="M11" s="414" t="s">
        <v>137</v>
      </c>
      <c r="N11" s="414"/>
      <c r="O11" s="415"/>
      <c r="P11" s="406" t="s">
        <v>2</v>
      </c>
      <c r="Q11" s="407"/>
      <c r="R11" s="407"/>
      <c r="S11" s="407"/>
      <c r="T11" s="407"/>
      <c r="U11" s="407"/>
      <c r="V11" s="407"/>
      <c r="W11" s="407"/>
      <c r="X11" s="407"/>
      <c r="Y11" s="408"/>
      <c r="Z11" s="410" t="s">
        <v>1</v>
      </c>
      <c r="AA11" s="411"/>
      <c r="AB11" s="304" t="s">
        <v>28</v>
      </c>
      <c r="AC11" s="305"/>
      <c r="AD11" s="305"/>
      <c r="AE11" s="306"/>
      <c r="AF11" s="410" t="s">
        <v>14</v>
      </c>
      <c r="AG11" s="411"/>
      <c r="AH11" s="304" t="s">
        <v>90</v>
      </c>
      <c r="AI11" s="305"/>
      <c r="AJ11" s="305"/>
      <c r="AK11" s="306"/>
      <c r="AL11" s="406" t="s">
        <v>55</v>
      </c>
      <c r="AM11" s="407"/>
      <c r="AN11" s="408"/>
      <c r="AO11" s="407" t="s">
        <v>3</v>
      </c>
      <c r="AP11" s="407"/>
      <c r="AQ11" s="408"/>
      <c r="AR11" s="80" t="s">
        <v>138</v>
      </c>
      <c r="AS11" s="12"/>
      <c r="CT11" s="3"/>
      <c r="CU11" s="3"/>
      <c r="CV11" s="3"/>
    </row>
    <row r="12" spans="2:100" s="1" customFormat="1" ht="20.100000000000001" customHeight="1" x14ac:dyDescent="0.2">
      <c r="B12" s="781">
        <v>10</v>
      </c>
      <c r="C12" s="782"/>
      <c r="D12" s="782"/>
      <c r="E12" s="782"/>
      <c r="F12" s="768">
        <v>11</v>
      </c>
      <c r="G12" s="768"/>
      <c r="H12" s="768"/>
      <c r="I12" s="769">
        <v>12</v>
      </c>
      <c r="J12" s="770"/>
      <c r="K12" s="770"/>
      <c r="L12" s="771"/>
      <c r="M12" s="772">
        <v>13</v>
      </c>
      <c r="N12" s="773"/>
      <c r="O12" s="774"/>
      <c r="P12" s="775">
        <v>14</v>
      </c>
      <c r="Q12" s="776"/>
      <c r="R12" s="776"/>
      <c r="S12" s="776"/>
      <c r="T12" s="776"/>
      <c r="U12" s="776"/>
      <c r="V12" s="776"/>
      <c r="W12" s="776"/>
      <c r="X12" s="776"/>
      <c r="Y12" s="777"/>
      <c r="Z12" s="775">
        <v>15</v>
      </c>
      <c r="AA12" s="776"/>
      <c r="AB12" s="775">
        <v>16</v>
      </c>
      <c r="AC12" s="776"/>
      <c r="AD12" s="776"/>
      <c r="AE12" s="776"/>
      <c r="AF12" s="775">
        <v>17</v>
      </c>
      <c r="AG12" s="777"/>
      <c r="AH12" s="775">
        <v>18</v>
      </c>
      <c r="AI12" s="776"/>
      <c r="AJ12" s="776"/>
      <c r="AK12" s="777"/>
      <c r="AL12" s="778">
        <v>19</v>
      </c>
      <c r="AM12" s="779"/>
      <c r="AN12" s="780"/>
      <c r="AO12" s="775">
        <v>20</v>
      </c>
      <c r="AP12" s="776"/>
      <c r="AQ12" s="777"/>
      <c r="AR12" s="75">
        <v>21</v>
      </c>
      <c r="AS12" s="93">
        <v>22</v>
      </c>
      <c r="CT12" s="3"/>
      <c r="CU12" s="3"/>
      <c r="CV12" s="3"/>
    </row>
    <row r="13" spans="2:100" s="1" customFormat="1" ht="20.100000000000001" customHeight="1" x14ac:dyDescent="0.2">
      <c r="B13" s="764"/>
      <c r="C13" s="765"/>
      <c r="D13" s="765"/>
      <c r="E13" s="765"/>
      <c r="F13" s="766"/>
      <c r="G13" s="767"/>
      <c r="H13" s="767"/>
      <c r="I13" s="289"/>
      <c r="J13" s="290"/>
      <c r="K13" s="290"/>
      <c r="L13" s="291"/>
      <c r="M13" s="289"/>
      <c r="N13" s="290"/>
      <c r="O13" s="291"/>
      <c r="P13" s="756"/>
      <c r="Q13" s="757"/>
      <c r="R13" s="757"/>
      <c r="S13" s="757"/>
      <c r="T13" s="758"/>
      <c r="U13" s="756"/>
      <c r="V13" s="757"/>
      <c r="W13" s="757"/>
      <c r="X13" s="757"/>
      <c r="Y13" s="758"/>
      <c r="Z13" s="759"/>
      <c r="AA13" s="760"/>
      <c r="AB13" s="752"/>
      <c r="AC13" s="753"/>
      <c r="AD13" s="753"/>
      <c r="AE13" s="753"/>
      <c r="AF13" s="754"/>
      <c r="AG13" s="755"/>
      <c r="AH13" s="740"/>
      <c r="AI13" s="741"/>
      <c r="AJ13" s="741"/>
      <c r="AK13" s="742"/>
      <c r="AL13" s="761"/>
      <c r="AM13" s="762"/>
      <c r="AN13" s="763"/>
      <c r="AO13" s="740"/>
      <c r="AP13" s="741"/>
      <c r="AQ13" s="742"/>
      <c r="AR13" s="76"/>
      <c r="AS13" s="43"/>
      <c r="CT13" s="3"/>
      <c r="CU13" s="3"/>
      <c r="CV13" s="3"/>
    </row>
    <row r="14" spans="2:100" s="1" customFormat="1" ht="20.100000000000001" customHeight="1" x14ac:dyDescent="0.2">
      <c r="B14" s="764"/>
      <c r="C14" s="765"/>
      <c r="D14" s="765"/>
      <c r="E14" s="765"/>
      <c r="F14" s="278"/>
      <c r="G14" s="279"/>
      <c r="H14" s="279"/>
      <c r="I14" s="289"/>
      <c r="J14" s="290"/>
      <c r="K14" s="290"/>
      <c r="L14" s="291"/>
      <c r="M14" s="289"/>
      <c r="N14" s="290"/>
      <c r="O14" s="291"/>
      <c r="P14" s="756"/>
      <c r="Q14" s="757"/>
      <c r="R14" s="757"/>
      <c r="S14" s="757"/>
      <c r="T14" s="758"/>
      <c r="U14" s="756"/>
      <c r="V14" s="757"/>
      <c r="W14" s="757"/>
      <c r="X14" s="757"/>
      <c r="Y14" s="758"/>
      <c r="Z14" s="759"/>
      <c r="AA14" s="760"/>
      <c r="AB14" s="752"/>
      <c r="AC14" s="753"/>
      <c r="AD14" s="753"/>
      <c r="AE14" s="753"/>
      <c r="AF14" s="754"/>
      <c r="AG14" s="755"/>
      <c r="AH14" s="740"/>
      <c r="AI14" s="741"/>
      <c r="AJ14" s="741"/>
      <c r="AK14" s="742"/>
      <c r="AL14" s="761"/>
      <c r="AM14" s="762"/>
      <c r="AN14" s="763"/>
      <c r="AO14" s="740"/>
      <c r="AP14" s="741"/>
      <c r="AQ14" s="742"/>
      <c r="AR14" s="76"/>
      <c r="AS14" s="43"/>
      <c r="CT14" s="3"/>
      <c r="CU14" s="3"/>
      <c r="CV14" s="3"/>
    </row>
    <row r="15" spans="2:100" s="1" customFormat="1" ht="20.100000000000001" customHeight="1" x14ac:dyDescent="0.2">
      <c r="B15" s="764"/>
      <c r="C15" s="765"/>
      <c r="D15" s="765"/>
      <c r="E15" s="765"/>
      <c r="F15" s="278"/>
      <c r="G15" s="279"/>
      <c r="H15" s="279"/>
      <c r="I15" s="289"/>
      <c r="J15" s="290"/>
      <c r="K15" s="290"/>
      <c r="L15" s="291"/>
      <c r="M15" s="289"/>
      <c r="N15" s="290"/>
      <c r="O15" s="291"/>
      <c r="P15" s="756"/>
      <c r="Q15" s="757"/>
      <c r="R15" s="757"/>
      <c r="S15" s="757"/>
      <c r="T15" s="758"/>
      <c r="U15" s="756"/>
      <c r="V15" s="757"/>
      <c r="W15" s="757"/>
      <c r="X15" s="757"/>
      <c r="Y15" s="758"/>
      <c r="Z15" s="759"/>
      <c r="AA15" s="760"/>
      <c r="AB15" s="752"/>
      <c r="AC15" s="753"/>
      <c r="AD15" s="753"/>
      <c r="AE15" s="753"/>
      <c r="AF15" s="754"/>
      <c r="AG15" s="755"/>
      <c r="AH15" s="740"/>
      <c r="AI15" s="741"/>
      <c r="AJ15" s="741"/>
      <c r="AK15" s="742"/>
      <c r="AL15" s="761"/>
      <c r="AM15" s="762"/>
      <c r="AN15" s="763"/>
      <c r="AO15" s="740"/>
      <c r="AP15" s="741"/>
      <c r="AQ15" s="742"/>
      <c r="AR15" s="76"/>
      <c r="AS15" s="43"/>
      <c r="CT15" s="3"/>
      <c r="CU15" s="3"/>
      <c r="CV15" s="3"/>
    </row>
    <row r="16" spans="2:100" s="1" customFormat="1" ht="20.100000000000001" customHeight="1" x14ac:dyDescent="0.2">
      <c r="B16" s="764"/>
      <c r="C16" s="765"/>
      <c r="D16" s="765"/>
      <c r="E16" s="765"/>
      <c r="F16" s="278"/>
      <c r="G16" s="279"/>
      <c r="H16" s="279"/>
      <c r="I16" s="289"/>
      <c r="J16" s="290"/>
      <c r="K16" s="290"/>
      <c r="L16" s="291"/>
      <c r="M16" s="289"/>
      <c r="N16" s="290"/>
      <c r="O16" s="291"/>
      <c r="P16" s="756"/>
      <c r="Q16" s="757"/>
      <c r="R16" s="757"/>
      <c r="S16" s="757"/>
      <c r="T16" s="758"/>
      <c r="U16" s="756"/>
      <c r="V16" s="757"/>
      <c r="W16" s="757"/>
      <c r="X16" s="757"/>
      <c r="Y16" s="758"/>
      <c r="Z16" s="759"/>
      <c r="AA16" s="760"/>
      <c r="AB16" s="752"/>
      <c r="AC16" s="753"/>
      <c r="AD16" s="753"/>
      <c r="AE16" s="753"/>
      <c r="AF16" s="754"/>
      <c r="AG16" s="755"/>
      <c r="AH16" s="740"/>
      <c r="AI16" s="741"/>
      <c r="AJ16" s="741"/>
      <c r="AK16" s="742"/>
      <c r="AL16" s="761"/>
      <c r="AM16" s="762"/>
      <c r="AN16" s="763"/>
      <c r="AO16" s="740"/>
      <c r="AP16" s="741"/>
      <c r="AQ16" s="742"/>
      <c r="AR16" s="76"/>
      <c r="AS16" s="43"/>
      <c r="CT16" s="3"/>
      <c r="CU16" s="3"/>
      <c r="CV16" s="3"/>
    </row>
    <row r="17" spans="2:100" s="1" customFormat="1" ht="20.100000000000001" customHeight="1" x14ac:dyDescent="0.2">
      <c r="B17" s="764"/>
      <c r="C17" s="765"/>
      <c r="D17" s="765"/>
      <c r="E17" s="765"/>
      <c r="F17" s="278"/>
      <c r="G17" s="279"/>
      <c r="H17" s="279"/>
      <c r="I17" s="289"/>
      <c r="J17" s="290"/>
      <c r="K17" s="290"/>
      <c r="L17" s="291"/>
      <c r="M17" s="289"/>
      <c r="N17" s="290"/>
      <c r="O17" s="291"/>
      <c r="P17" s="756"/>
      <c r="Q17" s="757"/>
      <c r="R17" s="757"/>
      <c r="S17" s="757"/>
      <c r="T17" s="758"/>
      <c r="U17" s="756"/>
      <c r="V17" s="757"/>
      <c r="W17" s="757"/>
      <c r="X17" s="757"/>
      <c r="Y17" s="758"/>
      <c r="Z17" s="759"/>
      <c r="AA17" s="760"/>
      <c r="AB17" s="752"/>
      <c r="AC17" s="753"/>
      <c r="AD17" s="753"/>
      <c r="AE17" s="753"/>
      <c r="AF17" s="754"/>
      <c r="AG17" s="755"/>
      <c r="AH17" s="740"/>
      <c r="AI17" s="741"/>
      <c r="AJ17" s="741"/>
      <c r="AK17" s="742"/>
      <c r="AL17" s="761"/>
      <c r="AM17" s="762"/>
      <c r="AN17" s="763"/>
      <c r="AO17" s="740"/>
      <c r="AP17" s="741"/>
      <c r="AQ17" s="742"/>
      <c r="AR17" s="76"/>
      <c r="AS17" s="43"/>
      <c r="CT17" s="3"/>
      <c r="CU17" s="3"/>
      <c r="CV17" s="3"/>
    </row>
    <row r="18" spans="2:100" s="1" customFormat="1" ht="20.100000000000001" customHeight="1" x14ac:dyDescent="0.2">
      <c r="B18" s="764"/>
      <c r="C18" s="765"/>
      <c r="D18" s="765"/>
      <c r="E18" s="765"/>
      <c r="F18" s="278"/>
      <c r="G18" s="279"/>
      <c r="H18" s="279"/>
      <c r="I18" s="289"/>
      <c r="J18" s="290"/>
      <c r="K18" s="290"/>
      <c r="L18" s="291"/>
      <c r="M18" s="289"/>
      <c r="N18" s="290"/>
      <c r="O18" s="291"/>
      <c r="P18" s="756"/>
      <c r="Q18" s="757"/>
      <c r="R18" s="757"/>
      <c r="S18" s="757"/>
      <c r="T18" s="758"/>
      <c r="U18" s="756"/>
      <c r="V18" s="757"/>
      <c r="W18" s="757"/>
      <c r="X18" s="757"/>
      <c r="Y18" s="758"/>
      <c r="Z18" s="759"/>
      <c r="AA18" s="760"/>
      <c r="AB18" s="752"/>
      <c r="AC18" s="753"/>
      <c r="AD18" s="753"/>
      <c r="AE18" s="753"/>
      <c r="AF18" s="754"/>
      <c r="AG18" s="755"/>
      <c r="AH18" s="740"/>
      <c r="AI18" s="741"/>
      <c r="AJ18" s="741"/>
      <c r="AK18" s="742"/>
      <c r="AL18" s="761"/>
      <c r="AM18" s="762"/>
      <c r="AN18" s="763"/>
      <c r="AO18" s="740"/>
      <c r="AP18" s="741"/>
      <c r="AQ18" s="742"/>
      <c r="AR18" s="76"/>
      <c r="AS18" s="43"/>
      <c r="CT18" s="3"/>
      <c r="CU18" s="3"/>
      <c r="CV18" s="3"/>
    </row>
    <row r="19" spans="2:100" s="1" customFormat="1" ht="20.100000000000001" customHeight="1" x14ac:dyDescent="0.2">
      <c r="B19" s="764"/>
      <c r="C19" s="765"/>
      <c r="D19" s="765"/>
      <c r="E19" s="765"/>
      <c r="F19" s="278"/>
      <c r="G19" s="279"/>
      <c r="H19" s="279"/>
      <c r="I19" s="289"/>
      <c r="J19" s="290"/>
      <c r="K19" s="290"/>
      <c r="L19" s="291"/>
      <c r="M19" s="289"/>
      <c r="N19" s="290"/>
      <c r="O19" s="291"/>
      <c r="P19" s="756"/>
      <c r="Q19" s="757"/>
      <c r="R19" s="757"/>
      <c r="S19" s="757"/>
      <c r="T19" s="758"/>
      <c r="U19" s="756"/>
      <c r="V19" s="757"/>
      <c r="W19" s="757"/>
      <c r="X19" s="757"/>
      <c r="Y19" s="758"/>
      <c r="Z19" s="759"/>
      <c r="AA19" s="760"/>
      <c r="AB19" s="752"/>
      <c r="AC19" s="753"/>
      <c r="AD19" s="753"/>
      <c r="AE19" s="753"/>
      <c r="AF19" s="754"/>
      <c r="AG19" s="755"/>
      <c r="AH19" s="740"/>
      <c r="AI19" s="741"/>
      <c r="AJ19" s="741"/>
      <c r="AK19" s="742"/>
      <c r="AL19" s="761"/>
      <c r="AM19" s="762"/>
      <c r="AN19" s="763"/>
      <c r="AO19" s="740"/>
      <c r="AP19" s="741"/>
      <c r="AQ19" s="742"/>
      <c r="AR19" s="76"/>
      <c r="AS19" s="43"/>
      <c r="CT19" s="3"/>
      <c r="CU19" s="3"/>
      <c r="CV19" s="3"/>
    </row>
    <row r="20" spans="2:100" s="1" customFormat="1" ht="20.100000000000001" customHeight="1" x14ac:dyDescent="0.2">
      <c r="B20" s="764"/>
      <c r="C20" s="765"/>
      <c r="D20" s="765"/>
      <c r="E20" s="765"/>
      <c r="F20" s="278"/>
      <c r="G20" s="279"/>
      <c r="H20" s="279"/>
      <c r="I20" s="289"/>
      <c r="J20" s="290"/>
      <c r="K20" s="290"/>
      <c r="L20" s="291"/>
      <c r="M20" s="289"/>
      <c r="N20" s="290"/>
      <c r="O20" s="291"/>
      <c r="P20" s="756"/>
      <c r="Q20" s="757"/>
      <c r="R20" s="757"/>
      <c r="S20" s="757"/>
      <c r="T20" s="758"/>
      <c r="U20" s="756"/>
      <c r="V20" s="757"/>
      <c r="W20" s="757"/>
      <c r="X20" s="757"/>
      <c r="Y20" s="758"/>
      <c r="Z20" s="759"/>
      <c r="AA20" s="760"/>
      <c r="AB20" s="752"/>
      <c r="AC20" s="753"/>
      <c r="AD20" s="753"/>
      <c r="AE20" s="753"/>
      <c r="AF20" s="754"/>
      <c r="AG20" s="755"/>
      <c r="AH20" s="740"/>
      <c r="AI20" s="741"/>
      <c r="AJ20" s="741"/>
      <c r="AK20" s="742"/>
      <c r="AL20" s="761"/>
      <c r="AM20" s="762"/>
      <c r="AN20" s="763"/>
      <c r="AO20" s="740"/>
      <c r="AP20" s="741"/>
      <c r="AQ20" s="742"/>
      <c r="AR20" s="76"/>
      <c r="AS20" s="43"/>
      <c r="CT20" s="3"/>
      <c r="CU20" s="3"/>
      <c r="CV20" s="3"/>
    </row>
    <row r="21" spans="2:100" s="1" customFormat="1" ht="20.100000000000001" customHeight="1" x14ac:dyDescent="0.2">
      <c r="B21" s="764"/>
      <c r="C21" s="765"/>
      <c r="D21" s="765"/>
      <c r="E21" s="765"/>
      <c r="F21" s="278"/>
      <c r="G21" s="279"/>
      <c r="H21" s="279"/>
      <c r="I21" s="289"/>
      <c r="J21" s="290"/>
      <c r="K21" s="290"/>
      <c r="L21" s="291"/>
      <c r="M21" s="289"/>
      <c r="N21" s="290"/>
      <c r="O21" s="291"/>
      <c r="P21" s="756"/>
      <c r="Q21" s="757"/>
      <c r="R21" s="757"/>
      <c r="S21" s="757"/>
      <c r="T21" s="758"/>
      <c r="U21" s="756"/>
      <c r="V21" s="757"/>
      <c r="W21" s="757"/>
      <c r="X21" s="757"/>
      <c r="Y21" s="758"/>
      <c r="Z21" s="759"/>
      <c r="AA21" s="760"/>
      <c r="AB21" s="752"/>
      <c r="AC21" s="753"/>
      <c r="AD21" s="753"/>
      <c r="AE21" s="753"/>
      <c r="AF21" s="754"/>
      <c r="AG21" s="755"/>
      <c r="AH21" s="740"/>
      <c r="AI21" s="741"/>
      <c r="AJ21" s="741"/>
      <c r="AK21" s="742"/>
      <c r="AL21" s="761"/>
      <c r="AM21" s="762"/>
      <c r="AN21" s="763"/>
      <c r="AO21" s="740"/>
      <c r="AP21" s="741"/>
      <c r="AQ21" s="742"/>
      <c r="AR21" s="76"/>
      <c r="AS21" s="43"/>
      <c r="CT21" s="3"/>
      <c r="CU21" s="3"/>
      <c r="CV21" s="3"/>
    </row>
    <row r="22" spans="2:100" s="1" customFormat="1" ht="20.100000000000001" customHeight="1" thickBot="1" x14ac:dyDescent="0.25">
      <c r="B22" s="743"/>
      <c r="C22" s="744"/>
      <c r="D22" s="744"/>
      <c r="E22" s="744"/>
      <c r="F22" s="745"/>
      <c r="G22" s="746"/>
      <c r="H22" s="746"/>
      <c r="I22" s="289"/>
      <c r="J22" s="290"/>
      <c r="K22" s="290"/>
      <c r="L22" s="291"/>
      <c r="M22" s="289"/>
      <c r="N22" s="290"/>
      <c r="O22" s="291"/>
      <c r="P22" s="747"/>
      <c r="Q22" s="748"/>
      <c r="R22" s="748"/>
      <c r="S22" s="748"/>
      <c r="T22" s="749"/>
      <c r="U22" s="747"/>
      <c r="V22" s="748"/>
      <c r="W22" s="748"/>
      <c r="X22" s="748"/>
      <c r="Y22" s="749"/>
      <c r="Z22" s="750"/>
      <c r="AA22" s="751"/>
      <c r="AB22" s="752"/>
      <c r="AC22" s="753"/>
      <c r="AD22" s="753"/>
      <c r="AE22" s="753"/>
      <c r="AF22" s="754"/>
      <c r="AG22" s="755"/>
      <c r="AH22" s="740"/>
      <c r="AI22" s="741"/>
      <c r="AJ22" s="741"/>
      <c r="AK22" s="742"/>
      <c r="AL22" s="761"/>
      <c r="AM22" s="762"/>
      <c r="AN22" s="763"/>
      <c r="AO22" s="740"/>
      <c r="AP22" s="741"/>
      <c r="AQ22" s="742"/>
      <c r="AR22" s="76"/>
      <c r="AS22" s="43"/>
      <c r="CT22" s="3"/>
      <c r="CU22" s="3"/>
      <c r="CV22" s="3"/>
    </row>
    <row r="23" spans="2:100" s="1" customFormat="1" ht="24.75" customHeight="1" thickTop="1" thickBot="1" x14ac:dyDescent="0.3">
      <c r="B23" s="316" t="s">
        <v>40</v>
      </c>
      <c r="C23" s="317"/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  <c r="Z23" s="317"/>
      <c r="AA23" s="318"/>
      <c r="AB23" s="313" t="s">
        <v>139</v>
      </c>
      <c r="AC23" s="314"/>
      <c r="AD23" s="314"/>
      <c r="AE23" s="314"/>
      <c r="AF23" s="314"/>
      <c r="AG23" s="315"/>
      <c r="AH23" s="735"/>
      <c r="AI23" s="736"/>
      <c r="AJ23" s="736"/>
      <c r="AK23" s="737"/>
      <c r="AL23" s="735"/>
      <c r="AM23" s="736"/>
      <c r="AN23" s="736"/>
      <c r="AO23" s="738" t="s">
        <v>140</v>
      </c>
      <c r="AP23" s="739"/>
      <c r="AQ23" s="739"/>
      <c r="AR23" s="82" t="str">
        <f>IF(ISBLANK(AL23),"",IF(#REF!=FALSE,(AL23*2000)/AH23,(AL23*1000)/AH23))</f>
        <v/>
      </c>
      <c r="AS23" s="81"/>
      <c r="CT23" s="3"/>
      <c r="CU23" s="3"/>
      <c r="CV23" s="3"/>
    </row>
    <row r="24" spans="2:100" s="1" customFormat="1" ht="20.100000000000001" customHeight="1" thickTop="1" thickBot="1" x14ac:dyDescent="0.25">
      <c r="B24" s="337" t="s">
        <v>4</v>
      </c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39"/>
      <c r="AB24" s="409" t="s">
        <v>53</v>
      </c>
      <c r="AC24" s="309"/>
      <c r="AD24" s="309"/>
      <c r="AE24" s="309"/>
      <c r="AF24" s="309"/>
      <c r="AG24" s="309"/>
      <c r="AH24" s="309"/>
      <c r="AI24" s="309"/>
      <c r="AJ24" s="309"/>
      <c r="AK24" s="309"/>
      <c r="AL24" s="309"/>
      <c r="AM24" s="309"/>
      <c r="AN24" s="309"/>
      <c r="AO24" s="732">
        <v>40</v>
      </c>
      <c r="AP24" s="733"/>
      <c r="AQ24" s="733"/>
      <c r="AR24" s="733"/>
      <c r="AS24" s="734"/>
      <c r="CT24" s="3"/>
      <c r="CU24" s="3"/>
      <c r="CV24" s="3"/>
    </row>
    <row r="25" spans="2:100" s="1" customFormat="1" ht="20.100000000000001" customHeight="1" thickTop="1" thickBot="1" x14ac:dyDescent="0.25">
      <c r="B25" s="84" t="s">
        <v>83</v>
      </c>
      <c r="C25" s="85"/>
      <c r="D25" s="85"/>
      <c r="E25" s="85"/>
      <c r="F25" s="85"/>
      <c r="G25" s="85"/>
      <c r="H25" s="86"/>
      <c r="I25" s="87"/>
      <c r="J25" s="87"/>
      <c r="K25" s="87"/>
      <c r="L25" s="88"/>
      <c r="M25" s="448">
        <v>2016</v>
      </c>
      <c r="N25" s="449"/>
      <c r="O25" s="449"/>
      <c r="P25" s="450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4"/>
      <c r="AB25" s="443" t="s">
        <v>47</v>
      </c>
      <c r="AC25" s="407"/>
      <c r="AD25" s="407"/>
      <c r="AE25" s="407"/>
      <c r="AF25" s="407"/>
      <c r="AG25" s="407"/>
      <c r="AH25" s="407"/>
      <c r="AI25" s="407"/>
      <c r="AJ25" s="407"/>
      <c r="AK25" s="407"/>
      <c r="AL25" s="407"/>
      <c r="AM25" s="407"/>
      <c r="AN25" s="407"/>
      <c r="AO25" s="407"/>
      <c r="AP25" s="407"/>
      <c r="AQ25" s="305"/>
      <c r="AR25" s="305"/>
      <c r="AS25" s="444"/>
      <c r="CT25" s="3"/>
      <c r="CU25" s="3"/>
      <c r="CV25" s="3"/>
    </row>
    <row r="26" spans="2:100" s="1" customFormat="1" ht="20.100000000000001" customHeight="1" thickTop="1" thickBot="1" x14ac:dyDescent="0.3">
      <c r="B26" s="354" t="s">
        <v>27</v>
      </c>
      <c r="C26" s="355"/>
      <c r="D26" s="355"/>
      <c r="E26" s="355"/>
      <c r="F26" s="355"/>
      <c r="G26" s="356"/>
      <c r="H26" s="700">
        <v>10</v>
      </c>
      <c r="I26" s="701"/>
      <c r="J26" s="701"/>
      <c r="K26" s="701"/>
      <c r="L26" s="702"/>
      <c r="M26" s="349"/>
      <c r="N26" s="350"/>
      <c r="O26" s="350"/>
      <c r="P26" s="350"/>
      <c r="Q26" s="382"/>
      <c r="R26" s="349"/>
      <c r="S26" s="350"/>
      <c r="T26" s="350"/>
      <c r="U26" s="350"/>
      <c r="V26" s="350"/>
      <c r="W26" s="349"/>
      <c r="X26" s="350"/>
      <c r="Y26" s="350"/>
      <c r="Z26" s="350"/>
      <c r="AA26" s="350"/>
      <c r="AB26" s="337" t="s">
        <v>41</v>
      </c>
      <c r="AC26" s="338"/>
      <c r="AD26" s="338"/>
      <c r="AE26" s="338"/>
      <c r="AF26" s="338"/>
      <c r="AG26" s="338" t="s">
        <v>31</v>
      </c>
      <c r="AH26" s="338"/>
      <c r="AI26" s="338" t="s">
        <v>48</v>
      </c>
      <c r="AJ26" s="338"/>
      <c r="AK26" s="338"/>
      <c r="AL26" s="338"/>
      <c r="AM26" s="401" t="s">
        <v>38</v>
      </c>
      <c r="AN26" s="401"/>
      <c r="AO26" s="401"/>
      <c r="AP26" s="402"/>
      <c r="AQ26" s="18"/>
      <c r="AR26" s="18"/>
      <c r="AS26" s="19"/>
      <c r="CT26" s="3"/>
      <c r="CU26" s="3"/>
      <c r="CV26" s="3"/>
    </row>
    <row r="27" spans="2:100" s="1" customFormat="1" ht="20.100000000000001" customHeight="1" thickTop="1" x14ac:dyDescent="0.25">
      <c r="B27" s="360" t="s">
        <v>42</v>
      </c>
      <c r="C27" s="361"/>
      <c r="D27" s="361"/>
      <c r="E27" s="361"/>
      <c r="F27" s="361"/>
      <c r="G27" s="362"/>
      <c r="H27" s="700">
        <v>11</v>
      </c>
      <c r="I27" s="701"/>
      <c r="J27" s="701"/>
      <c r="K27" s="701"/>
      <c r="L27" s="702"/>
      <c r="M27" s="703"/>
      <c r="N27" s="704"/>
      <c r="O27" s="704"/>
      <c r="P27" s="704"/>
      <c r="Q27" s="705"/>
      <c r="R27" s="703"/>
      <c r="S27" s="704"/>
      <c r="T27" s="704"/>
      <c r="U27" s="704"/>
      <c r="V27" s="704"/>
      <c r="W27" s="703"/>
      <c r="X27" s="704"/>
      <c r="Y27" s="704"/>
      <c r="Z27" s="704"/>
      <c r="AA27" s="704"/>
      <c r="AB27" s="707"/>
      <c r="AC27" s="708"/>
      <c r="AD27" s="708"/>
      <c r="AE27" s="708"/>
      <c r="AF27" s="708"/>
      <c r="AG27" s="731">
        <v>11</v>
      </c>
      <c r="AH27" s="731"/>
      <c r="AI27" s="700">
        <v>41</v>
      </c>
      <c r="AJ27" s="701"/>
      <c r="AK27" s="701"/>
      <c r="AL27" s="702"/>
      <c r="AM27" s="700">
        <v>42</v>
      </c>
      <c r="AN27" s="701"/>
      <c r="AO27" s="701"/>
      <c r="AP27" s="702"/>
      <c r="AQ27" s="700">
        <v>20</v>
      </c>
      <c r="AR27" s="701"/>
      <c r="AS27" s="730"/>
      <c r="BB27" s="666"/>
      <c r="BC27" s="666"/>
      <c r="BD27" s="666"/>
      <c r="BE27" s="666"/>
      <c r="BF27" s="666"/>
      <c r="BG27" s="666"/>
      <c r="BH27" s="666"/>
      <c r="BI27" s="666"/>
      <c r="BJ27" s="666"/>
      <c r="BK27" s="666"/>
      <c r="BL27" s="666"/>
      <c r="BM27" s="666"/>
      <c r="BN27" s="666"/>
      <c r="BO27" s="666"/>
      <c r="BP27" s="666"/>
      <c r="BQ27" s="666"/>
      <c r="BR27" s="666"/>
      <c r="BS27" s="666"/>
      <c r="CT27" s="3"/>
      <c r="CU27" s="3"/>
      <c r="CV27" s="3"/>
    </row>
    <row r="28" spans="2:100" s="1" customFormat="1" ht="20.100000000000001" customHeight="1" x14ac:dyDescent="0.25">
      <c r="B28" s="351" t="s">
        <v>5</v>
      </c>
      <c r="C28" s="352"/>
      <c r="D28" s="352"/>
      <c r="E28" s="352"/>
      <c r="F28" s="352"/>
      <c r="G28" s="353"/>
      <c r="H28" s="700">
        <v>23</v>
      </c>
      <c r="I28" s="701"/>
      <c r="J28" s="701"/>
      <c r="K28" s="701"/>
      <c r="L28" s="702"/>
      <c r="M28" s="703"/>
      <c r="N28" s="704"/>
      <c r="O28" s="704"/>
      <c r="P28" s="704"/>
      <c r="Q28" s="705"/>
      <c r="R28" s="703"/>
      <c r="S28" s="704"/>
      <c r="T28" s="704"/>
      <c r="U28" s="704"/>
      <c r="V28" s="704"/>
      <c r="W28" s="703"/>
      <c r="X28" s="704"/>
      <c r="Y28" s="704"/>
      <c r="Z28" s="704"/>
      <c r="AA28" s="706"/>
      <c r="AB28" s="707"/>
      <c r="AC28" s="708"/>
      <c r="AD28" s="708"/>
      <c r="AE28" s="708"/>
      <c r="AF28" s="708"/>
      <c r="AG28" s="708"/>
      <c r="AH28" s="708"/>
      <c r="AI28" s="703"/>
      <c r="AJ28" s="704"/>
      <c r="AK28" s="704"/>
      <c r="AL28" s="705"/>
      <c r="AM28" s="703"/>
      <c r="AN28" s="704"/>
      <c r="AO28" s="704"/>
      <c r="AP28" s="705"/>
      <c r="AQ28" s="703"/>
      <c r="AR28" s="704"/>
      <c r="AS28" s="706"/>
      <c r="CT28" s="3"/>
      <c r="CU28" s="3"/>
      <c r="CV28" s="3"/>
    </row>
    <row r="29" spans="2:100" s="1" customFormat="1" ht="20.100000000000001" customHeight="1" x14ac:dyDescent="0.25">
      <c r="B29" s="351" t="s">
        <v>73</v>
      </c>
      <c r="C29" s="480"/>
      <c r="D29" s="480"/>
      <c r="E29" s="480"/>
      <c r="F29" s="480"/>
      <c r="G29" s="481"/>
      <c r="H29" s="700">
        <v>24</v>
      </c>
      <c r="I29" s="701"/>
      <c r="J29" s="701"/>
      <c r="K29" s="701"/>
      <c r="L29" s="702"/>
      <c r="M29" s="44"/>
      <c r="N29" s="45"/>
      <c r="O29" s="45"/>
      <c r="P29" s="45"/>
      <c r="Q29" s="46"/>
      <c r="R29" s="44"/>
      <c r="S29" s="45"/>
      <c r="T29" s="45"/>
      <c r="U29" s="45"/>
      <c r="V29" s="45"/>
      <c r="W29" s="44"/>
      <c r="X29" s="45"/>
      <c r="Y29" s="45"/>
      <c r="Z29" s="45"/>
      <c r="AA29" s="47"/>
      <c r="AB29" s="707"/>
      <c r="AC29" s="708"/>
      <c r="AD29" s="708"/>
      <c r="AE29" s="708"/>
      <c r="AF29" s="708"/>
      <c r="AG29" s="708"/>
      <c r="AH29" s="708"/>
      <c r="AI29" s="703"/>
      <c r="AJ29" s="704"/>
      <c r="AK29" s="704"/>
      <c r="AL29" s="705"/>
      <c r="AM29" s="703"/>
      <c r="AN29" s="704"/>
      <c r="AO29" s="704"/>
      <c r="AP29" s="705"/>
      <c r="AQ29" s="703"/>
      <c r="AR29" s="704"/>
      <c r="AS29" s="706"/>
      <c r="CT29" s="3"/>
      <c r="CU29" s="3"/>
      <c r="CV29" s="3"/>
    </row>
    <row r="30" spans="2:100" s="1" customFormat="1" ht="20.100000000000001" customHeight="1" x14ac:dyDescent="0.25">
      <c r="B30" s="351" t="s">
        <v>74</v>
      </c>
      <c r="C30" s="480"/>
      <c r="D30" s="480"/>
      <c r="E30" s="480"/>
      <c r="F30" s="480"/>
      <c r="G30" s="481"/>
      <c r="H30" s="700">
        <v>25</v>
      </c>
      <c r="I30" s="701"/>
      <c r="J30" s="701"/>
      <c r="K30" s="701"/>
      <c r="L30" s="702"/>
      <c r="M30" s="44"/>
      <c r="N30" s="45"/>
      <c r="O30" s="45"/>
      <c r="P30" s="45"/>
      <c r="Q30" s="46"/>
      <c r="R30" s="44"/>
      <c r="S30" s="45"/>
      <c r="T30" s="45"/>
      <c r="U30" s="45"/>
      <c r="V30" s="45"/>
      <c r="W30" s="44"/>
      <c r="X30" s="45"/>
      <c r="Y30" s="45"/>
      <c r="Z30" s="45"/>
      <c r="AA30" s="47"/>
      <c r="AB30" s="707"/>
      <c r="AC30" s="708"/>
      <c r="AD30" s="708"/>
      <c r="AE30" s="708"/>
      <c r="AF30" s="708"/>
      <c r="AG30" s="708"/>
      <c r="AH30" s="708"/>
      <c r="AI30" s="703"/>
      <c r="AJ30" s="704"/>
      <c r="AK30" s="704"/>
      <c r="AL30" s="705"/>
      <c r="AM30" s="703"/>
      <c r="AN30" s="704"/>
      <c r="AO30" s="704"/>
      <c r="AP30" s="705"/>
      <c r="AQ30" s="703"/>
      <c r="AR30" s="704"/>
      <c r="AS30" s="706"/>
      <c r="CT30" s="3"/>
      <c r="CU30" s="3"/>
      <c r="CV30" s="3"/>
    </row>
    <row r="31" spans="2:100" s="1" customFormat="1" ht="20.100000000000001" customHeight="1" x14ac:dyDescent="0.25">
      <c r="B31" s="351" t="s">
        <v>81</v>
      </c>
      <c r="C31" s="480"/>
      <c r="D31" s="480"/>
      <c r="E31" s="480"/>
      <c r="F31" s="480"/>
      <c r="G31" s="481"/>
      <c r="H31" s="700">
        <v>26</v>
      </c>
      <c r="I31" s="701"/>
      <c r="J31" s="701"/>
      <c r="K31" s="701"/>
      <c r="L31" s="702"/>
      <c r="M31" s="703"/>
      <c r="N31" s="704"/>
      <c r="O31" s="704"/>
      <c r="P31" s="704"/>
      <c r="Q31" s="705"/>
      <c r="R31" s="703"/>
      <c r="S31" s="704"/>
      <c r="T31" s="704"/>
      <c r="U31" s="704"/>
      <c r="V31" s="704"/>
      <c r="W31" s="703"/>
      <c r="X31" s="704"/>
      <c r="Y31" s="704"/>
      <c r="Z31" s="704"/>
      <c r="AA31" s="706"/>
      <c r="AB31" s="707"/>
      <c r="AC31" s="708"/>
      <c r="AD31" s="708"/>
      <c r="AE31" s="708"/>
      <c r="AF31" s="708"/>
      <c r="AG31" s="708"/>
      <c r="AH31" s="708"/>
      <c r="AI31" s="703"/>
      <c r="AJ31" s="704"/>
      <c r="AK31" s="704"/>
      <c r="AL31" s="705"/>
      <c r="AM31" s="703"/>
      <c r="AN31" s="704"/>
      <c r="AO31" s="704"/>
      <c r="AP31" s="705"/>
      <c r="AQ31" s="703"/>
      <c r="AR31" s="704"/>
      <c r="AS31" s="706"/>
      <c r="CT31" s="3"/>
      <c r="CU31" s="3"/>
      <c r="CV31" s="3"/>
    </row>
    <row r="32" spans="2:100" s="1" customFormat="1" ht="20.100000000000001" customHeight="1" x14ac:dyDescent="0.25">
      <c r="B32" s="351" t="s">
        <v>84</v>
      </c>
      <c r="C32" s="480"/>
      <c r="D32" s="480"/>
      <c r="E32" s="480"/>
      <c r="F32" s="480"/>
      <c r="G32" s="481"/>
      <c r="H32" s="700">
        <v>27</v>
      </c>
      <c r="I32" s="701"/>
      <c r="J32" s="701"/>
      <c r="K32" s="701"/>
      <c r="L32" s="702"/>
      <c r="M32" s="703"/>
      <c r="N32" s="704"/>
      <c r="O32" s="704"/>
      <c r="P32" s="704"/>
      <c r="Q32" s="705"/>
      <c r="R32" s="703"/>
      <c r="S32" s="704"/>
      <c r="T32" s="704"/>
      <c r="U32" s="704"/>
      <c r="V32" s="704"/>
      <c r="W32" s="703"/>
      <c r="X32" s="704"/>
      <c r="Y32" s="704"/>
      <c r="Z32" s="704"/>
      <c r="AA32" s="706"/>
      <c r="AB32" s="707"/>
      <c r="AC32" s="708"/>
      <c r="AD32" s="708"/>
      <c r="AE32" s="708"/>
      <c r="AF32" s="708"/>
      <c r="AG32" s="708"/>
      <c r="AH32" s="708"/>
      <c r="AI32" s="703"/>
      <c r="AJ32" s="704"/>
      <c r="AK32" s="704"/>
      <c r="AL32" s="705"/>
      <c r="AM32" s="703"/>
      <c r="AN32" s="704"/>
      <c r="AO32" s="704"/>
      <c r="AP32" s="705"/>
      <c r="AQ32" s="703"/>
      <c r="AR32" s="704"/>
      <c r="AS32" s="706"/>
      <c r="CT32" s="3"/>
      <c r="CU32" s="3"/>
      <c r="CV32" s="3"/>
    </row>
    <row r="33" spans="2:100" s="1" customFormat="1" ht="20.100000000000001" customHeight="1" x14ac:dyDescent="0.25">
      <c r="B33" s="371" t="s">
        <v>58</v>
      </c>
      <c r="C33" s="352"/>
      <c r="D33" s="352"/>
      <c r="E33" s="352"/>
      <c r="F33" s="352"/>
      <c r="G33" s="353"/>
      <c r="H33" s="700">
        <v>28</v>
      </c>
      <c r="I33" s="701"/>
      <c r="J33" s="701"/>
      <c r="K33" s="701"/>
      <c r="L33" s="702"/>
      <c r="M33" s="703"/>
      <c r="N33" s="704"/>
      <c r="O33" s="704"/>
      <c r="P33" s="704"/>
      <c r="Q33" s="705"/>
      <c r="R33" s="703"/>
      <c r="S33" s="704"/>
      <c r="T33" s="704"/>
      <c r="U33" s="704"/>
      <c r="V33" s="704"/>
      <c r="W33" s="703"/>
      <c r="X33" s="704"/>
      <c r="Y33" s="704"/>
      <c r="Z33" s="704"/>
      <c r="AA33" s="706"/>
      <c r="AB33" s="707"/>
      <c r="AC33" s="708"/>
      <c r="AD33" s="708"/>
      <c r="AE33" s="708"/>
      <c r="AF33" s="708"/>
      <c r="AG33" s="708"/>
      <c r="AH33" s="708"/>
      <c r="AI33" s="703"/>
      <c r="AJ33" s="704"/>
      <c r="AK33" s="704"/>
      <c r="AL33" s="705"/>
      <c r="AM33" s="703"/>
      <c r="AN33" s="704"/>
      <c r="AO33" s="704"/>
      <c r="AP33" s="705"/>
      <c r="AQ33" s="703"/>
      <c r="AR33" s="704"/>
      <c r="AS33" s="706"/>
      <c r="CT33" s="3"/>
      <c r="CU33" s="3"/>
      <c r="CV33" s="3"/>
    </row>
    <row r="34" spans="2:100" s="1" customFormat="1" ht="20.100000000000001" customHeight="1" x14ac:dyDescent="0.25">
      <c r="B34" s="374" t="s">
        <v>6</v>
      </c>
      <c r="C34" s="352"/>
      <c r="D34" s="352"/>
      <c r="E34" s="352"/>
      <c r="F34" s="352"/>
      <c r="G34" s="353"/>
      <c r="H34" s="700">
        <v>29</v>
      </c>
      <c r="I34" s="701"/>
      <c r="J34" s="701"/>
      <c r="K34" s="701"/>
      <c r="L34" s="702"/>
      <c r="M34" s="703"/>
      <c r="N34" s="704"/>
      <c r="O34" s="704"/>
      <c r="P34" s="704"/>
      <c r="Q34" s="705"/>
      <c r="R34" s="703"/>
      <c r="S34" s="704"/>
      <c r="T34" s="704"/>
      <c r="U34" s="704"/>
      <c r="V34" s="704"/>
      <c r="W34" s="703"/>
      <c r="X34" s="704"/>
      <c r="Y34" s="704"/>
      <c r="Z34" s="704"/>
      <c r="AA34" s="706"/>
      <c r="AB34" s="707"/>
      <c r="AC34" s="708"/>
      <c r="AD34" s="708"/>
      <c r="AE34" s="708"/>
      <c r="AF34" s="708"/>
      <c r="AG34" s="708"/>
      <c r="AH34" s="708"/>
      <c r="AI34" s="703"/>
      <c r="AJ34" s="704"/>
      <c r="AK34" s="704"/>
      <c r="AL34" s="705"/>
      <c r="AM34" s="703"/>
      <c r="AN34" s="704"/>
      <c r="AO34" s="704"/>
      <c r="AP34" s="705"/>
      <c r="AQ34" s="703"/>
      <c r="AR34" s="704"/>
      <c r="AS34" s="706"/>
      <c r="CT34" s="3"/>
      <c r="CU34" s="3"/>
      <c r="CV34" s="3"/>
    </row>
    <row r="35" spans="2:100" s="1" customFormat="1" ht="20.100000000000001" customHeight="1" x14ac:dyDescent="0.25">
      <c r="B35" s="374" t="s">
        <v>7</v>
      </c>
      <c r="C35" s="352"/>
      <c r="D35" s="352"/>
      <c r="E35" s="352"/>
      <c r="F35" s="352"/>
      <c r="G35" s="353"/>
      <c r="H35" s="700">
        <v>30</v>
      </c>
      <c r="I35" s="701"/>
      <c r="J35" s="701"/>
      <c r="K35" s="701"/>
      <c r="L35" s="702"/>
      <c r="M35" s="703"/>
      <c r="N35" s="704"/>
      <c r="O35" s="704"/>
      <c r="P35" s="704"/>
      <c r="Q35" s="705"/>
      <c r="R35" s="703"/>
      <c r="S35" s="704"/>
      <c r="T35" s="704"/>
      <c r="U35" s="704"/>
      <c r="V35" s="704"/>
      <c r="W35" s="703"/>
      <c r="X35" s="704"/>
      <c r="Y35" s="704"/>
      <c r="Z35" s="704"/>
      <c r="AA35" s="706"/>
      <c r="AB35" s="707"/>
      <c r="AC35" s="708"/>
      <c r="AD35" s="708"/>
      <c r="AE35" s="708"/>
      <c r="AF35" s="708"/>
      <c r="AG35" s="708"/>
      <c r="AH35" s="708"/>
      <c r="AI35" s="703"/>
      <c r="AJ35" s="704"/>
      <c r="AK35" s="704"/>
      <c r="AL35" s="705"/>
      <c r="AM35" s="703"/>
      <c r="AN35" s="704"/>
      <c r="AO35" s="704"/>
      <c r="AP35" s="705"/>
      <c r="AQ35" s="703"/>
      <c r="AR35" s="704"/>
      <c r="AS35" s="706"/>
      <c r="CT35" s="3"/>
      <c r="CU35" s="3"/>
      <c r="CV35" s="3"/>
    </row>
    <row r="36" spans="2:100" s="1" customFormat="1" ht="20.100000000000001" customHeight="1" x14ac:dyDescent="0.25">
      <c r="B36" s="374" t="s">
        <v>8</v>
      </c>
      <c r="C36" s="352"/>
      <c r="D36" s="352"/>
      <c r="E36" s="352"/>
      <c r="F36" s="352"/>
      <c r="G36" s="353"/>
      <c r="H36" s="700">
        <v>31</v>
      </c>
      <c r="I36" s="701"/>
      <c r="J36" s="701"/>
      <c r="K36" s="701"/>
      <c r="L36" s="702"/>
      <c r="M36" s="703"/>
      <c r="N36" s="704"/>
      <c r="O36" s="704"/>
      <c r="P36" s="704"/>
      <c r="Q36" s="705"/>
      <c r="R36" s="703"/>
      <c r="S36" s="704"/>
      <c r="T36" s="704"/>
      <c r="U36" s="704"/>
      <c r="V36" s="704"/>
      <c r="W36" s="703"/>
      <c r="X36" s="704"/>
      <c r="Y36" s="704"/>
      <c r="Z36" s="704"/>
      <c r="AA36" s="706"/>
      <c r="AB36" s="707"/>
      <c r="AC36" s="708"/>
      <c r="AD36" s="708"/>
      <c r="AE36" s="708"/>
      <c r="AF36" s="708"/>
      <c r="AG36" s="708"/>
      <c r="AH36" s="708"/>
      <c r="AI36" s="703"/>
      <c r="AJ36" s="704"/>
      <c r="AK36" s="704"/>
      <c r="AL36" s="705"/>
      <c r="AM36" s="703"/>
      <c r="AN36" s="704"/>
      <c r="AO36" s="704"/>
      <c r="AP36" s="705"/>
      <c r="AQ36" s="703"/>
      <c r="AR36" s="704"/>
      <c r="AS36" s="706"/>
      <c r="CT36" s="3"/>
      <c r="CU36" s="3"/>
      <c r="CV36" s="3"/>
    </row>
    <row r="37" spans="2:100" s="1" customFormat="1" ht="20.100000000000001" customHeight="1" x14ac:dyDescent="0.25">
      <c r="B37" s="374" t="s">
        <v>7</v>
      </c>
      <c r="C37" s="352"/>
      <c r="D37" s="352"/>
      <c r="E37" s="352"/>
      <c r="F37" s="352"/>
      <c r="G37" s="353"/>
      <c r="H37" s="700">
        <v>32</v>
      </c>
      <c r="I37" s="701"/>
      <c r="J37" s="701"/>
      <c r="K37" s="701"/>
      <c r="L37" s="702"/>
      <c r="M37" s="703"/>
      <c r="N37" s="704"/>
      <c r="O37" s="704"/>
      <c r="P37" s="704"/>
      <c r="Q37" s="705"/>
      <c r="R37" s="703"/>
      <c r="S37" s="704"/>
      <c r="T37" s="704"/>
      <c r="U37" s="704"/>
      <c r="V37" s="704"/>
      <c r="W37" s="703"/>
      <c r="X37" s="704"/>
      <c r="Y37" s="704"/>
      <c r="Z37" s="704"/>
      <c r="AA37" s="706"/>
      <c r="AB37" s="707"/>
      <c r="AC37" s="708"/>
      <c r="AD37" s="708"/>
      <c r="AE37" s="708"/>
      <c r="AF37" s="708"/>
      <c r="AG37" s="708"/>
      <c r="AH37" s="708"/>
      <c r="AI37" s="703"/>
      <c r="AJ37" s="704"/>
      <c r="AK37" s="704"/>
      <c r="AL37" s="705"/>
      <c r="AM37" s="703"/>
      <c r="AN37" s="704"/>
      <c r="AO37" s="704"/>
      <c r="AP37" s="705"/>
      <c r="AQ37" s="703"/>
      <c r="AR37" s="704"/>
      <c r="AS37" s="706"/>
      <c r="CT37" s="3"/>
      <c r="CU37" s="3"/>
      <c r="CV37" s="3"/>
    </row>
    <row r="38" spans="2:100" s="1" customFormat="1" ht="20.100000000000001" customHeight="1" x14ac:dyDescent="0.25">
      <c r="B38" s="371" t="s">
        <v>9</v>
      </c>
      <c r="C38" s="432"/>
      <c r="D38" s="432"/>
      <c r="E38" s="432"/>
      <c r="F38" s="432"/>
      <c r="G38" s="433"/>
      <c r="H38" s="700">
        <v>33</v>
      </c>
      <c r="I38" s="701"/>
      <c r="J38" s="701"/>
      <c r="K38" s="701"/>
      <c r="L38" s="30" t="s">
        <v>13</v>
      </c>
      <c r="M38" s="728"/>
      <c r="N38" s="729"/>
      <c r="O38" s="729"/>
      <c r="P38" s="729"/>
      <c r="Q38" s="30" t="s">
        <v>13</v>
      </c>
      <c r="R38" s="728"/>
      <c r="S38" s="729"/>
      <c r="T38" s="729"/>
      <c r="U38" s="729"/>
      <c r="V38" s="48" t="s">
        <v>13</v>
      </c>
      <c r="W38" s="728"/>
      <c r="X38" s="729"/>
      <c r="Y38" s="729"/>
      <c r="Z38" s="729"/>
      <c r="AA38" s="49" t="s">
        <v>13</v>
      </c>
      <c r="AB38" s="707"/>
      <c r="AC38" s="708"/>
      <c r="AD38" s="708"/>
      <c r="AE38" s="708"/>
      <c r="AF38" s="708"/>
      <c r="AG38" s="708"/>
      <c r="AH38" s="708"/>
      <c r="AI38" s="703"/>
      <c r="AJ38" s="704"/>
      <c r="AK38" s="704"/>
      <c r="AL38" s="705"/>
      <c r="AM38" s="703"/>
      <c r="AN38" s="704"/>
      <c r="AO38" s="704"/>
      <c r="AP38" s="705"/>
      <c r="AQ38" s="703"/>
      <c r="AR38" s="704"/>
      <c r="AS38" s="706"/>
      <c r="CT38" s="3"/>
      <c r="CU38" s="3"/>
      <c r="CV38" s="3"/>
    </row>
    <row r="39" spans="2:100" s="1" customFormat="1" ht="20.100000000000001" customHeight="1" x14ac:dyDescent="0.25">
      <c r="B39" s="374" t="s">
        <v>92</v>
      </c>
      <c r="C39" s="352"/>
      <c r="D39" s="352"/>
      <c r="E39" s="352"/>
      <c r="F39" s="352"/>
      <c r="G39" s="353"/>
      <c r="H39" s="700">
        <v>34</v>
      </c>
      <c r="I39" s="701"/>
      <c r="J39" s="701"/>
      <c r="K39" s="701"/>
      <c r="L39" s="702"/>
      <c r="M39" s="703"/>
      <c r="N39" s="704"/>
      <c r="O39" s="704"/>
      <c r="P39" s="704"/>
      <c r="Q39" s="705"/>
      <c r="R39" s="703"/>
      <c r="S39" s="704"/>
      <c r="T39" s="704"/>
      <c r="U39" s="704"/>
      <c r="V39" s="704"/>
      <c r="W39" s="703"/>
      <c r="X39" s="704"/>
      <c r="Y39" s="704"/>
      <c r="Z39" s="704"/>
      <c r="AA39" s="706"/>
      <c r="AB39" s="707"/>
      <c r="AC39" s="708"/>
      <c r="AD39" s="708"/>
      <c r="AE39" s="708"/>
      <c r="AF39" s="708"/>
      <c r="AG39" s="708"/>
      <c r="AH39" s="708"/>
      <c r="AI39" s="703"/>
      <c r="AJ39" s="704"/>
      <c r="AK39" s="704"/>
      <c r="AL39" s="705"/>
      <c r="AM39" s="703"/>
      <c r="AN39" s="704"/>
      <c r="AO39" s="704"/>
      <c r="AP39" s="705"/>
      <c r="AQ39" s="703"/>
      <c r="AR39" s="704"/>
      <c r="AS39" s="706"/>
      <c r="CT39" s="3"/>
      <c r="CU39" s="3"/>
      <c r="CV39" s="3"/>
    </row>
    <row r="40" spans="2:100" s="1" customFormat="1" ht="20.100000000000001" customHeight="1" x14ac:dyDescent="0.25">
      <c r="B40" s="371" t="s">
        <v>57</v>
      </c>
      <c r="C40" s="432"/>
      <c r="D40" s="432"/>
      <c r="E40" s="432"/>
      <c r="F40" s="432"/>
      <c r="G40" s="433"/>
      <c r="H40" s="700">
        <v>35</v>
      </c>
      <c r="I40" s="701"/>
      <c r="J40" s="701"/>
      <c r="K40" s="701"/>
      <c r="L40" s="702"/>
      <c r="M40" s="703"/>
      <c r="N40" s="704"/>
      <c r="O40" s="704"/>
      <c r="P40" s="704"/>
      <c r="Q40" s="705"/>
      <c r="R40" s="703"/>
      <c r="S40" s="704"/>
      <c r="T40" s="704"/>
      <c r="U40" s="704"/>
      <c r="V40" s="704"/>
      <c r="W40" s="703"/>
      <c r="X40" s="704"/>
      <c r="Y40" s="704"/>
      <c r="Z40" s="704"/>
      <c r="AA40" s="706"/>
      <c r="AB40" s="707"/>
      <c r="AC40" s="708"/>
      <c r="AD40" s="708"/>
      <c r="AE40" s="708"/>
      <c r="AF40" s="708"/>
      <c r="AG40" s="708"/>
      <c r="AH40" s="708"/>
      <c r="AI40" s="703"/>
      <c r="AJ40" s="704"/>
      <c r="AK40" s="704"/>
      <c r="AL40" s="705"/>
      <c r="AM40" s="703"/>
      <c r="AN40" s="704"/>
      <c r="AO40" s="704"/>
      <c r="AP40" s="705"/>
      <c r="AQ40" s="703"/>
      <c r="AR40" s="704"/>
      <c r="AS40" s="706"/>
      <c r="CT40" s="3"/>
      <c r="CU40" s="3"/>
      <c r="CV40" s="3"/>
    </row>
    <row r="41" spans="2:100" s="1" customFormat="1" ht="20.100000000000001" customHeight="1" x14ac:dyDescent="0.25">
      <c r="B41" s="374" t="s">
        <v>10</v>
      </c>
      <c r="C41" s="352"/>
      <c r="D41" s="352"/>
      <c r="E41" s="352"/>
      <c r="F41" s="352"/>
      <c r="G41" s="353"/>
      <c r="H41" s="700">
        <v>36</v>
      </c>
      <c r="I41" s="701"/>
      <c r="J41" s="701"/>
      <c r="K41" s="701"/>
      <c r="L41" s="702"/>
      <c r="M41" s="703"/>
      <c r="N41" s="704"/>
      <c r="O41" s="704"/>
      <c r="P41" s="704"/>
      <c r="Q41" s="705"/>
      <c r="R41" s="703"/>
      <c r="S41" s="704"/>
      <c r="T41" s="704"/>
      <c r="U41" s="704"/>
      <c r="V41" s="704"/>
      <c r="W41" s="703"/>
      <c r="X41" s="704"/>
      <c r="Y41" s="704"/>
      <c r="Z41" s="704"/>
      <c r="AA41" s="706"/>
      <c r="AB41" s="707"/>
      <c r="AC41" s="708"/>
      <c r="AD41" s="708"/>
      <c r="AE41" s="708"/>
      <c r="AF41" s="708"/>
      <c r="AG41" s="708"/>
      <c r="AH41" s="708"/>
      <c r="AI41" s="703"/>
      <c r="AJ41" s="704"/>
      <c r="AK41" s="704"/>
      <c r="AL41" s="705"/>
      <c r="AM41" s="703"/>
      <c r="AN41" s="704"/>
      <c r="AO41" s="704"/>
      <c r="AP41" s="705"/>
      <c r="AQ41" s="703"/>
      <c r="AR41" s="704"/>
      <c r="AS41" s="706"/>
      <c r="CT41" s="3"/>
      <c r="CU41" s="3"/>
      <c r="CV41" s="3"/>
    </row>
    <row r="42" spans="2:100" s="1" customFormat="1" ht="20.100000000000001" customHeight="1" x14ac:dyDescent="0.25">
      <c r="B42" s="371" t="s">
        <v>93</v>
      </c>
      <c r="C42" s="432"/>
      <c r="D42" s="432"/>
      <c r="E42" s="432"/>
      <c r="F42" s="432"/>
      <c r="G42" s="433"/>
      <c r="H42" s="700">
        <v>37</v>
      </c>
      <c r="I42" s="701"/>
      <c r="J42" s="701"/>
      <c r="K42" s="701"/>
      <c r="L42" s="702"/>
      <c r="M42" s="703"/>
      <c r="N42" s="704"/>
      <c r="O42" s="704"/>
      <c r="P42" s="704"/>
      <c r="Q42" s="705"/>
      <c r="R42" s="703"/>
      <c r="S42" s="704"/>
      <c r="T42" s="704"/>
      <c r="U42" s="704"/>
      <c r="V42" s="705"/>
      <c r="W42" s="704"/>
      <c r="X42" s="704"/>
      <c r="Y42" s="704"/>
      <c r="Z42" s="704"/>
      <c r="AA42" s="706"/>
      <c r="AB42" s="707"/>
      <c r="AC42" s="708"/>
      <c r="AD42" s="708"/>
      <c r="AE42" s="708"/>
      <c r="AF42" s="708"/>
      <c r="AG42" s="708"/>
      <c r="AH42" s="708"/>
      <c r="AI42" s="703"/>
      <c r="AJ42" s="704"/>
      <c r="AK42" s="704"/>
      <c r="AL42" s="705"/>
      <c r="AM42" s="703"/>
      <c r="AN42" s="704"/>
      <c r="AO42" s="704"/>
      <c r="AP42" s="705"/>
      <c r="AQ42" s="703"/>
      <c r="AR42" s="704"/>
      <c r="AS42" s="706"/>
      <c r="CT42" s="3"/>
      <c r="CU42" s="3"/>
      <c r="CV42" s="3"/>
    </row>
    <row r="43" spans="2:100" s="1" customFormat="1" ht="20.100000000000001" customHeight="1" x14ac:dyDescent="0.25">
      <c r="B43" s="374" t="s">
        <v>11</v>
      </c>
      <c r="C43" s="352"/>
      <c r="D43" s="352"/>
      <c r="E43" s="352"/>
      <c r="F43" s="352"/>
      <c r="G43" s="353"/>
      <c r="H43" s="700">
        <v>38</v>
      </c>
      <c r="I43" s="701"/>
      <c r="J43" s="701"/>
      <c r="K43" s="701"/>
      <c r="L43" s="702"/>
      <c r="M43" s="703"/>
      <c r="N43" s="704"/>
      <c r="O43" s="704"/>
      <c r="P43" s="704"/>
      <c r="Q43" s="705"/>
      <c r="R43" s="703"/>
      <c r="S43" s="704"/>
      <c r="T43" s="704"/>
      <c r="U43" s="704"/>
      <c r="V43" s="705"/>
      <c r="W43" s="704"/>
      <c r="X43" s="704"/>
      <c r="Y43" s="704"/>
      <c r="Z43" s="704"/>
      <c r="AA43" s="706"/>
      <c r="AB43" s="707"/>
      <c r="AC43" s="708"/>
      <c r="AD43" s="708"/>
      <c r="AE43" s="708"/>
      <c r="AF43" s="708"/>
      <c r="AG43" s="708"/>
      <c r="AH43" s="708"/>
      <c r="AI43" s="703"/>
      <c r="AJ43" s="704"/>
      <c r="AK43" s="704"/>
      <c r="AL43" s="705"/>
      <c r="AM43" s="703"/>
      <c r="AN43" s="704"/>
      <c r="AO43" s="704"/>
      <c r="AP43" s="705"/>
      <c r="AQ43" s="703"/>
      <c r="AR43" s="704"/>
      <c r="AS43" s="706"/>
      <c r="CT43" s="3"/>
      <c r="CU43" s="3"/>
      <c r="CV43" s="3"/>
    </row>
    <row r="44" spans="2:100" s="1" customFormat="1" ht="20.100000000000001" customHeight="1" x14ac:dyDescent="0.25">
      <c r="B44" s="717" t="s">
        <v>56</v>
      </c>
      <c r="C44" s="718"/>
      <c r="D44" s="718"/>
      <c r="E44" s="718"/>
      <c r="F44" s="718"/>
      <c r="G44" s="719"/>
      <c r="H44" s="720">
        <v>39</v>
      </c>
      <c r="I44" s="721"/>
      <c r="J44" s="721"/>
      <c r="K44" s="721"/>
      <c r="L44" s="722"/>
      <c r="M44" s="723"/>
      <c r="N44" s="724"/>
      <c r="O44" s="724"/>
      <c r="P44" s="724"/>
      <c r="Q44" s="725"/>
      <c r="R44" s="723"/>
      <c r="S44" s="724"/>
      <c r="T44" s="724"/>
      <c r="U44" s="724"/>
      <c r="V44" s="725"/>
      <c r="W44" s="724"/>
      <c r="X44" s="724"/>
      <c r="Y44" s="724"/>
      <c r="Z44" s="724"/>
      <c r="AA44" s="726"/>
      <c r="AB44" s="727"/>
      <c r="AC44" s="696"/>
      <c r="AD44" s="696"/>
      <c r="AE44" s="696"/>
      <c r="AF44" s="696"/>
      <c r="AG44" s="696"/>
      <c r="AH44" s="696"/>
      <c r="AI44" s="697"/>
      <c r="AJ44" s="698"/>
      <c r="AK44" s="698"/>
      <c r="AL44" s="699"/>
      <c r="AM44" s="697"/>
      <c r="AN44" s="698"/>
      <c r="AO44" s="698"/>
      <c r="AP44" s="699"/>
      <c r="AQ44" s="697"/>
      <c r="AR44" s="698"/>
      <c r="AS44" s="709"/>
      <c r="CT44" s="3"/>
      <c r="CU44" s="3"/>
      <c r="CV44" s="3"/>
    </row>
    <row r="45" spans="2:100" s="1" customFormat="1" ht="20.100000000000001" customHeight="1" thickBot="1" x14ac:dyDescent="0.3">
      <c r="B45" s="710" t="s">
        <v>35</v>
      </c>
      <c r="C45" s="711"/>
      <c r="D45" s="711"/>
      <c r="E45" s="711"/>
      <c r="F45" s="711"/>
      <c r="G45" s="712"/>
      <c r="H45" s="713">
        <v>22</v>
      </c>
      <c r="I45" s="714"/>
      <c r="J45" s="714"/>
      <c r="K45" s="714"/>
      <c r="L45" s="715"/>
      <c r="M45" s="690"/>
      <c r="N45" s="691"/>
      <c r="O45" s="691"/>
      <c r="P45" s="691"/>
      <c r="Q45" s="692"/>
      <c r="R45" s="690"/>
      <c r="S45" s="691"/>
      <c r="T45" s="691"/>
      <c r="U45" s="691"/>
      <c r="V45" s="692"/>
      <c r="W45" s="691"/>
      <c r="X45" s="691"/>
      <c r="Y45" s="691"/>
      <c r="Z45" s="691"/>
      <c r="AA45" s="693"/>
      <c r="AB45" s="716"/>
      <c r="AC45" s="689"/>
      <c r="AD45" s="689"/>
      <c r="AE45" s="689"/>
      <c r="AF45" s="689"/>
      <c r="AG45" s="689"/>
      <c r="AH45" s="689"/>
      <c r="AI45" s="690"/>
      <c r="AJ45" s="691"/>
      <c r="AK45" s="691"/>
      <c r="AL45" s="692"/>
      <c r="AM45" s="690"/>
      <c r="AN45" s="691"/>
      <c r="AO45" s="691"/>
      <c r="AP45" s="692"/>
      <c r="AQ45" s="690"/>
      <c r="AR45" s="691"/>
      <c r="AS45" s="693"/>
      <c r="CT45" s="3"/>
      <c r="CU45" s="3"/>
      <c r="CV45" s="3"/>
    </row>
    <row r="46" spans="2:100" s="1" customFormat="1" ht="27.95" customHeight="1" thickTop="1" x14ac:dyDescent="0.25"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0"/>
      <c r="X46" s="694"/>
      <c r="Y46" s="694"/>
      <c r="Z46" s="694"/>
      <c r="AA46" s="694"/>
      <c r="AB46" s="694"/>
      <c r="AC46" s="694"/>
      <c r="AD46" s="694"/>
      <c r="AE46" s="694"/>
      <c r="AF46" s="694"/>
      <c r="AG46" s="694"/>
      <c r="AH46" s="694"/>
      <c r="AI46" s="694"/>
      <c r="AJ46" s="695">
        <v>43</v>
      </c>
      <c r="AK46" s="695"/>
      <c r="AL46" s="695"/>
      <c r="AM46" s="695"/>
      <c r="AN46" s="695"/>
      <c r="AO46" s="695"/>
      <c r="AP46" s="695"/>
      <c r="AQ46" s="695"/>
      <c r="AR46" s="695"/>
      <c r="AS46" s="695"/>
      <c r="CT46" s="3"/>
      <c r="CU46" s="3"/>
      <c r="CV46" s="3"/>
    </row>
    <row r="47" spans="2:100" s="1" customFormat="1" ht="15" customHeight="1" x14ac:dyDescent="0.2">
      <c r="B47" s="671" t="s">
        <v>70</v>
      </c>
      <c r="C47" s="672"/>
      <c r="D47" s="673"/>
      <c r="E47" s="5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3"/>
      <c r="Y47" s="32"/>
      <c r="Z47" s="32"/>
      <c r="AA47" s="32"/>
      <c r="AB47" s="32"/>
      <c r="AC47" s="32"/>
      <c r="AD47" s="33"/>
      <c r="AE47" s="33"/>
      <c r="AF47" s="33"/>
      <c r="AG47" s="33"/>
      <c r="AH47" s="33"/>
      <c r="AI47" s="674" t="s">
        <v>45</v>
      </c>
      <c r="AJ47" s="674"/>
      <c r="AK47" s="674"/>
      <c r="AL47" s="674"/>
      <c r="AM47" s="674"/>
      <c r="AN47" s="674"/>
      <c r="AO47" s="674"/>
      <c r="AP47" s="34"/>
      <c r="AQ47" s="34"/>
      <c r="AR47" s="35"/>
      <c r="AS47" s="35"/>
      <c r="CT47" s="3"/>
      <c r="CU47" s="3"/>
      <c r="CV47" s="3"/>
    </row>
    <row r="48" spans="2:100" s="1" customFormat="1" ht="18.95" customHeight="1" x14ac:dyDescent="0.2">
      <c r="B48" s="675">
        <v>44</v>
      </c>
      <c r="C48" s="676"/>
      <c r="D48" s="676"/>
      <c r="E48" s="676"/>
      <c r="F48" s="676"/>
      <c r="G48" s="676"/>
      <c r="H48" s="676"/>
      <c r="I48" s="676"/>
      <c r="J48" s="676"/>
      <c r="K48" s="676"/>
      <c r="L48" s="676"/>
      <c r="M48" s="676"/>
      <c r="N48" s="676"/>
      <c r="O48" s="676"/>
      <c r="P48" s="676"/>
      <c r="Q48" s="676"/>
      <c r="R48" s="676"/>
      <c r="S48" s="676"/>
      <c r="T48" s="676"/>
      <c r="U48" s="676"/>
      <c r="V48" s="676"/>
      <c r="W48" s="676"/>
      <c r="X48" s="676"/>
      <c r="Y48" s="676"/>
      <c r="Z48" s="676"/>
      <c r="AA48" s="676"/>
      <c r="AB48" s="676"/>
      <c r="AC48" s="676"/>
      <c r="AD48" s="676"/>
      <c r="AE48" s="676"/>
      <c r="AF48" s="676"/>
      <c r="AG48" s="676"/>
      <c r="AH48" s="676"/>
      <c r="AI48" s="676"/>
      <c r="AJ48" s="676"/>
      <c r="AK48" s="676"/>
      <c r="AL48" s="676"/>
      <c r="AM48" s="676"/>
      <c r="AN48" s="676"/>
      <c r="AO48" s="676"/>
      <c r="AP48" s="676"/>
      <c r="AQ48" s="676"/>
      <c r="AR48" s="676"/>
      <c r="AS48" s="677"/>
      <c r="CT48" s="3"/>
      <c r="CU48" s="3"/>
      <c r="CV48" s="3"/>
    </row>
    <row r="49" spans="2:100" s="1" customFormat="1" ht="18.95" customHeight="1" x14ac:dyDescent="0.2">
      <c r="B49" s="678"/>
      <c r="C49" s="679"/>
      <c r="D49" s="679"/>
      <c r="E49" s="679"/>
      <c r="F49" s="679"/>
      <c r="G49" s="679"/>
      <c r="H49" s="679"/>
      <c r="I49" s="679"/>
      <c r="J49" s="679"/>
      <c r="K49" s="679"/>
      <c r="L49" s="679"/>
      <c r="M49" s="679"/>
      <c r="N49" s="679"/>
      <c r="O49" s="679"/>
      <c r="P49" s="679"/>
      <c r="Q49" s="679"/>
      <c r="R49" s="679"/>
      <c r="S49" s="679"/>
      <c r="T49" s="679"/>
      <c r="U49" s="679"/>
      <c r="V49" s="679"/>
      <c r="W49" s="679"/>
      <c r="X49" s="679"/>
      <c r="Y49" s="679"/>
      <c r="Z49" s="679"/>
      <c r="AA49" s="679"/>
      <c r="AB49" s="679"/>
      <c r="AC49" s="679"/>
      <c r="AD49" s="679"/>
      <c r="AE49" s="679"/>
      <c r="AF49" s="679"/>
      <c r="AG49" s="679"/>
      <c r="AH49" s="679"/>
      <c r="AI49" s="679"/>
      <c r="AJ49" s="679"/>
      <c r="AK49" s="679"/>
      <c r="AL49" s="679"/>
      <c r="AM49" s="679"/>
      <c r="AN49" s="679"/>
      <c r="AO49" s="679"/>
      <c r="AP49" s="679"/>
      <c r="AQ49" s="679"/>
      <c r="AR49" s="679"/>
      <c r="AS49" s="680"/>
      <c r="CT49" s="3"/>
      <c r="CU49" s="3"/>
      <c r="CV49" s="3"/>
    </row>
    <row r="50" spans="2:100" s="1" customFormat="1" ht="19.899999999999999" customHeight="1" x14ac:dyDescent="0.25">
      <c r="B50" s="681" t="s">
        <v>29</v>
      </c>
      <c r="C50" s="681"/>
      <c r="D50" s="681"/>
      <c r="E50" s="681"/>
      <c r="F50" s="681"/>
      <c r="G50" s="681"/>
      <c r="H50" s="681"/>
      <c r="I50" s="681"/>
      <c r="J50" s="681"/>
      <c r="K50" s="681"/>
      <c r="L50" s="681"/>
      <c r="M50" s="681"/>
      <c r="N50" s="681"/>
      <c r="O50" s="681"/>
      <c r="P50" s="681"/>
      <c r="Q50" s="681"/>
      <c r="R50" s="681"/>
      <c r="S50" s="681"/>
      <c r="T50" s="681"/>
      <c r="U50" s="681"/>
      <c r="V50" s="681"/>
      <c r="W50" s="681"/>
      <c r="X50" s="681"/>
      <c r="Y50" s="681"/>
      <c r="Z50" s="681"/>
      <c r="AA50" s="681"/>
      <c r="AB50" s="681"/>
      <c r="AC50" s="681"/>
      <c r="AD50" s="681"/>
      <c r="AE50" s="681"/>
      <c r="AF50" s="681"/>
      <c r="AG50" s="681"/>
      <c r="AH50" s="681"/>
      <c r="AI50" s="681"/>
      <c r="AJ50" s="681"/>
      <c r="AK50" s="681"/>
      <c r="AL50" s="681"/>
      <c r="AM50" s="681"/>
      <c r="AN50" s="681"/>
      <c r="AO50" s="681"/>
      <c r="AP50" s="681"/>
      <c r="AQ50" s="681"/>
      <c r="AR50" s="681"/>
      <c r="AS50" s="681"/>
      <c r="CT50" s="3"/>
      <c r="CU50" s="3"/>
      <c r="CV50" s="3"/>
    </row>
    <row r="51" spans="2:100" s="1" customFormat="1" ht="19.899999999999999" customHeight="1" x14ac:dyDescent="0.2">
      <c r="B51" s="682" t="s">
        <v>30</v>
      </c>
      <c r="C51" s="682"/>
      <c r="D51" s="682"/>
      <c r="E51" s="682"/>
      <c r="F51" s="682"/>
      <c r="G51" s="682"/>
      <c r="H51" s="682"/>
      <c r="I51" s="682"/>
      <c r="J51" s="682"/>
      <c r="K51" s="682"/>
      <c r="L51" s="682"/>
      <c r="M51" s="682"/>
      <c r="N51" s="682"/>
      <c r="O51" s="682"/>
      <c r="P51" s="682"/>
      <c r="Q51" s="682"/>
      <c r="R51" s="682"/>
      <c r="S51" s="682"/>
      <c r="T51" s="682"/>
      <c r="U51" s="682"/>
      <c r="V51" s="682"/>
      <c r="W51" s="682"/>
      <c r="X51" s="682"/>
      <c r="Y51" s="682"/>
      <c r="Z51" s="682"/>
      <c r="AA51" s="682"/>
      <c r="AB51" s="682"/>
      <c r="AC51" s="682"/>
      <c r="AD51" s="682"/>
      <c r="AE51" s="682"/>
      <c r="AF51" s="682"/>
      <c r="AG51" s="682"/>
      <c r="AH51" s="682"/>
      <c r="AI51" s="682"/>
      <c r="AJ51" s="682"/>
      <c r="AK51" s="682"/>
      <c r="AL51" s="682"/>
      <c r="AM51" s="682"/>
      <c r="AN51" s="682"/>
      <c r="AO51" s="682"/>
      <c r="AP51" s="682"/>
      <c r="AQ51" s="682"/>
      <c r="AR51" s="682"/>
      <c r="AS51" s="682"/>
      <c r="CT51" s="3"/>
      <c r="CU51" s="3"/>
      <c r="CV51" s="3"/>
    </row>
    <row r="52" spans="2:100" s="1" customFormat="1" ht="19.899999999999999" customHeight="1" x14ac:dyDescent="0.2">
      <c r="B52" s="683" t="s">
        <v>59</v>
      </c>
      <c r="C52" s="684"/>
      <c r="D52" s="684"/>
      <c r="E52" s="684"/>
      <c r="F52" s="684"/>
      <c r="G52" s="684"/>
      <c r="H52" s="684"/>
      <c r="I52" s="684"/>
      <c r="J52" s="684"/>
      <c r="K52" s="684"/>
      <c r="L52" s="684"/>
      <c r="M52" s="684"/>
      <c r="N52" s="684"/>
      <c r="O52" s="684"/>
      <c r="P52" s="684"/>
      <c r="Q52" s="684"/>
      <c r="R52" s="684"/>
      <c r="S52" s="684"/>
      <c r="T52" s="684"/>
      <c r="U52" s="684"/>
      <c r="V52" s="684"/>
      <c r="W52" s="684"/>
      <c r="X52" s="684"/>
      <c r="Y52" s="684"/>
      <c r="Z52" s="684"/>
      <c r="AA52" s="684"/>
      <c r="AB52" s="684"/>
      <c r="AC52" s="684"/>
      <c r="AD52" s="684"/>
      <c r="AE52" s="684"/>
      <c r="AF52" s="684"/>
      <c r="AG52" s="684"/>
      <c r="AH52" s="684"/>
      <c r="AI52" s="684"/>
      <c r="AJ52" s="684"/>
      <c r="AK52" s="684"/>
      <c r="AL52" s="684"/>
      <c r="AM52" s="684"/>
      <c r="AN52" s="684"/>
      <c r="AO52" s="684"/>
      <c r="AP52" s="684"/>
      <c r="AQ52" s="684"/>
      <c r="AR52" s="684"/>
      <c r="AS52" s="685"/>
      <c r="CT52" s="3"/>
      <c r="CU52" s="3"/>
      <c r="CV52" s="3"/>
    </row>
    <row r="53" spans="2:100" s="1" customFormat="1" ht="19.899999999999999" customHeight="1" x14ac:dyDescent="0.2">
      <c r="B53" s="686"/>
      <c r="C53" s="687"/>
      <c r="D53" s="687"/>
      <c r="E53" s="687"/>
      <c r="F53" s="687"/>
      <c r="G53" s="687"/>
      <c r="H53" s="687"/>
      <c r="I53" s="687"/>
      <c r="J53" s="687"/>
      <c r="K53" s="687"/>
      <c r="L53" s="687"/>
      <c r="M53" s="687"/>
      <c r="N53" s="687"/>
      <c r="O53" s="687"/>
      <c r="P53" s="687"/>
      <c r="Q53" s="687"/>
      <c r="R53" s="687"/>
      <c r="S53" s="687"/>
      <c r="T53" s="687"/>
      <c r="U53" s="687"/>
      <c r="V53" s="687"/>
      <c r="W53" s="687"/>
      <c r="X53" s="687"/>
      <c r="Y53" s="687"/>
      <c r="Z53" s="687"/>
      <c r="AA53" s="687"/>
      <c r="AB53" s="687"/>
      <c r="AC53" s="687"/>
      <c r="AD53" s="687"/>
      <c r="AE53" s="687"/>
      <c r="AF53" s="687"/>
      <c r="AG53" s="687"/>
      <c r="AH53" s="687"/>
      <c r="AI53" s="687"/>
      <c r="AJ53" s="687"/>
      <c r="AK53" s="687"/>
      <c r="AL53" s="687"/>
      <c r="AM53" s="687"/>
      <c r="AN53" s="687"/>
      <c r="AO53" s="687"/>
      <c r="AP53" s="687"/>
      <c r="AQ53" s="687"/>
      <c r="AR53" s="687"/>
      <c r="AS53" s="688"/>
      <c r="CT53" s="3"/>
      <c r="CU53" s="3"/>
      <c r="CV53" s="3"/>
    </row>
    <row r="54" spans="2:100" s="1" customFormat="1" ht="19.899999999999999" customHeight="1" x14ac:dyDescent="0.2">
      <c r="B54" s="667"/>
      <c r="C54" s="668"/>
      <c r="D54" s="668"/>
      <c r="E54" s="668"/>
      <c r="F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77"/>
      <c r="AS54" s="53"/>
      <c r="CT54" s="3"/>
      <c r="CU54" s="3"/>
      <c r="CV54" s="3"/>
    </row>
    <row r="55" spans="2:100" s="1" customFormat="1" ht="19.899999999999999" customHeight="1" x14ac:dyDescent="0.2">
      <c r="B55" s="669" t="s">
        <v>43</v>
      </c>
      <c r="C55" s="669"/>
      <c r="D55" s="669"/>
      <c r="E55" s="669"/>
      <c r="F55" s="669"/>
      <c r="G55" s="669"/>
      <c r="H55" s="669"/>
      <c r="I55" s="669"/>
      <c r="J55" s="669"/>
      <c r="K55" s="669"/>
      <c r="L55" s="669"/>
      <c r="M55" s="669"/>
      <c r="N55" s="669"/>
      <c r="O55" s="669"/>
      <c r="P55" s="669"/>
      <c r="Q55" s="669"/>
      <c r="R55" s="669"/>
      <c r="S55" s="669"/>
      <c r="T55" s="669"/>
      <c r="U55" s="669"/>
      <c r="V55" s="669"/>
      <c r="W55" s="669"/>
      <c r="X55" s="669"/>
      <c r="Y55" s="669"/>
      <c r="Z55" s="669"/>
      <c r="AA55" s="669"/>
      <c r="AB55" s="669"/>
      <c r="AC55" s="669"/>
      <c r="AD55" s="669"/>
      <c r="AE55" s="669"/>
      <c r="AF55" s="669"/>
      <c r="AG55" s="669"/>
      <c r="AH55" s="669"/>
      <c r="AI55" s="669"/>
      <c r="AJ55" s="669"/>
      <c r="AK55" s="669"/>
      <c r="AL55" s="669"/>
      <c r="AM55" s="669"/>
      <c r="AN55" s="669"/>
      <c r="AO55" s="669"/>
      <c r="AP55" s="669"/>
      <c r="AQ55" s="669"/>
      <c r="AR55" s="669"/>
      <c r="AS55" s="669"/>
      <c r="CT55" s="3"/>
      <c r="CU55" s="3"/>
      <c r="CV55" s="3"/>
    </row>
    <row r="56" spans="2:100" s="1" customFormat="1" ht="19.899999999999999" customHeight="1" x14ac:dyDescent="0.25">
      <c r="B56" s="54">
        <v>1</v>
      </c>
      <c r="C56" s="55" t="s">
        <v>94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6"/>
      <c r="AM56" s="56"/>
      <c r="AN56" s="56"/>
      <c r="AO56" s="56"/>
      <c r="AP56" s="56"/>
      <c r="AQ56" s="56"/>
      <c r="AR56" s="56"/>
      <c r="AS56" s="53"/>
      <c r="CT56" s="3"/>
      <c r="CU56" s="3"/>
      <c r="CV56" s="3"/>
    </row>
    <row r="57" spans="2:100" s="1" customFormat="1" ht="19.899999999999999" customHeight="1" x14ac:dyDescent="0.25">
      <c r="B57" s="54">
        <v>2</v>
      </c>
      <c r="C57" s="55" t="s">
        <v>95</v>
      </c>
      <c r="D57" s="57"/>
      <c r="E57" s="57"/>
      <c r="F57" s="57"/>
      <c r="G57" s="57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6"/>
      <c r="AM57" s="56"/>
      <c r="AN57" s="56"/>
      <c r="AO57" s="56"/>
      <c r="AP57" s="56"/>
      <c r="AQ57" s="56"/>
      <c r="AR57" s="56"/>
      <c r="AS57" s="53"/>
      <c r="CT57" s="3"/>
      <c r="CU57" s="3"/>
      <c r="CV57" s="3"/>
    </row>
    <row r="58" spans="2:100" s="1" customFormat="1" ht="19.899999999999999" customHeight="1" x14ac:dyDescent="0.25">
      <c r="B58" s="54">
        <v>3</v>
      </c>
      <c r="C58" s="58" t="s">
        <v>143</v>
      </c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6"/>
      <c r="AM58" s="56"/>
      <c r="AN58" s="56"/>
      <c r="AO58" s="56"/>
      <c r="AP58" s="56"/>
      <c r="AQ58" s="56"/>
      <c r="AR58" s="56"/>
      <c r="AS58" s="53"/>
      <c r="CT58" s="3"/>
      <c r="CU58" s="3"/>
      <c r="CV58" s="3"/>
    </row>
    <row r="59" spans="2:100" s="1" customFormat="1" ht="19.899999999999999" customHeight="1" x14ac:dyDescent="0.25">
      <c r="B59" s="54">
        <v>4</v>
      </c>
      <c r="C59" s="58" t="s">
        <v>96</v>
      </c>
      <c r="D59" s="59"/>
      <c r="E59" s="61"/>
      <c r="F59" s="61"/>
      <c r="G59" s="61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9"/>
      <c r="CT59" s="3"/>
      <c r="CU59" s="3"/>
      <c r="CV59" s="3"/>
    </row>
    <row r="60" spans="2:100" s="1" customFormat="1" ht="19.899999999999999" customHeight="1" x14ac:dyDescent="0.25">
      <c r="B60" s="54">
        <v>5</v>
      </c>
      <c r="C60" s="58" t="s">
        <v>97</v>
      </c>
      <c r="D60" s="56"/>
      <c r="E60" s="61"/>
      <c r="F60" s="61"/>
      <c r="G60" s="61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9"/>
      <c r="CT60" s="3"/>
      <c r="CU60" s="3"/>
      <c r="CV60" s="3"/>
    </row>
    <row r="61" spans="2:100" s="1" customFormat="1" ht="19.899999999999999" customHeight="1" x14ac:dyDescent="0.25">
      <c r="B61" s="54">
        <v>6</v>
      </c>
      <c r="C61" s="58" t="s">
        <v>98</v>
      </c>
      <c r="D61" s="56"/>
      <c r="E61" s="61"/>
      <c r="F61" s="61"/>
      <c r="G61" s="61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3"/>
      <c r="AM61" s="56"/>
      <c r="AN61" s="56"/>
      <c r="AO61" s="56"/>
      <c r="AP61" s="56"/>
      <c r="AQ61" s="56"/>
      <c r="AR61" s="56"/>
      <c r="AS61" s="59"/>
      <c r="CT61" s="3"/>
      <c r="CU61" s="3"/>
      <c r="CV61" s="3"/>
    </row>
    <row r="62" spans="2:100" s="1" customFormat="1" ht="19.899999999999999" customHeight="1" x14ac:dyDescent="0.25">
      <c r="B62" s="54">
        <v>7</v>
      </c>
      <c r="C62" s="58" t="s">
        <v>99</v>
      </c>
      <c r="D62" s="56"/>
      <c r="E62" s="61"/>
      <c r="F62" s="61"/>
      <c r="G62" s="61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62"/>
      <c r="AL62" s="56"/>
      <c r="AM62" s="56"/>
      <c r="AN62" s="56"/>
      <c r="AO62" s="56"/>
      <c r="AP62" s="56"/>
      <c r="AQ62" s="56"/>
      <c r="AR62" s="56"/>
      <c r="AS62" s="59"/>
      <c r="CT62" s="3"/>
      <c r="CU62" s="3"/>
      <c r="CV62" s="3"/>
    </row>
    <row r="63" spans="2:100" s="1" customFormat="1" ht="19.899999999999999" customHeight="1" x14ac:dyDescent="0.25">
      <c r="B63" s="54">
        <v>8</v>
      </c>
      <c r="C63" s="63" t="s">
        <v>100</v>
      </c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6"/>
      <c r="AM63" s="56"/>
      <c r="AN63" s="56"/>
      <c r="AO63" s="56"/>
      <c r="AP63" s="56"/>
      <c r="AQ63" s="56"/>
      <c r="AR63" s="56"/>
      <c r="AS63" s="59"/>
      <c r="CT63" s="3"/>
      <c r="CU63" s="3"/>
      <c r="CV63" s="3"/>
    </row>
    <row r="64" spans="2:100" s="1" customFormat="1" ht="19.899999999999999" customHeight="1" x14ac:dyDescent="0.25">
      <c r="B64" s="54">
        <v>9</v>
      </c>
      <c r="C64" s="63" t="s">
        <v>101</v>
      </c>
      <c r="D64" s="59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3"/>
      <c r="AM64" s="56"/>
      <c r="AN64" s="56"/>
      <c r="AO64" s="56"/>
      <c r="AP64" s="56"/>
      <c r="AQ64" s="56"/>
      <c r="AR64" s="56"/>
      <c r="AS64" s="59"/>
      <c r="CT64" s="3"/>
      <c r="CU64" s="3"/>
      <c r="CV64" s="3"/>
    </row>
    <row r="65" spans="2:100" s="1" customFormat="1" ht="19.899999999999999" customHeight="1" x14ac:dyDescent="0.2">
      <c r="B65" s="669" t="s">
        <v>33</v>
      </c>
      <c r="C65" s="669"/>
      <c r="D65" s="669"/>
      <c r="E65" s="669"/>
      <c r="F65" s="669"/>
      <c r="G65" s="669"/>
      <c r="H65" s="669"/>
      <c r="I65" s="669"/>
      <c r="J65" s="669"/>
      <c r="K65" s="669"/>
      <c r="L65" s="669"/>
      <c r="M65" s="669"/>
      <c r="N65" s="669"/>
      <c r="O65" s="669"/>
      <c r="P65" s="669"/>
      <c r="Q65" s="669"/>
      <c r="R65" s="669"/>
      <c r="S65" s="669"/>
      <c r="T65" s="669"/>
      <c r="U65" s="669"/>
      <c r="V65" s="669"/>
      <c r="W65" s="669"/>
      <c r="X65" s="669"/>
      <c r="Y65" s="669"/>
      <c r="Z65" s="669"/>
      <c r="AA65" s="669"/>
      <c r="AB65" s="669"/>
      <c r="AC65" s="669"/>
      <c r="AD65" s="669"/>
      <c r="AE65" s="669"/>
      <c r="AF65" s="669"/>
      <c r="AG65" s="669"/>
      <c r="AH65" s="669"/>
      <c r="AI65" s="669"/>
      <c r="AJ65" s="669"/>
      <c r="AK65" s="669"/>
      <c r="AL65" s="669"/>
      <c r="AM65" s="669"/>
      <c r="AN65" s="669"/>
      <c r="AO65" s="669"/>
      <c r="AP65" s="669"/>
      <c r="AQ65" s="669"/>
      <c r="AR65" s="669"/>
      <c r="AS65" s="669"/>
      <c r="CT65" s="3"/>
      <c r="CU65" s="3"/>
      <c r="CV65" s="3"/>
    </row>
    <row r="66" spans="2:100" s="1" customFormat="1" ht="19.899999999999999" customHeight="1" x14ac:dyDescent="0.25">
      <c r="B66" s="54">
        <v>10</v>
      </c>
      <c r="C66" s="63" t="s">
        <v>102</v>
      </c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CT66" s="3"/>
      <c r="CU66" s="3"/>
      <c r="CV66" s="3"/>
    </row>
    <row r="67" spans="2:100" s="1" customFormat="1" ht="19.899999999999999" customHeight="1" x14ac:dyDescent="0.25">
      <c r="B67" s="54">
        <v>11</v>
      </c>
      <c r="C67" s="63" t="s">
        <v>103</v>
      </c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CT67" s="3"/>
      <c r="CU67" s="3"/>
      <c r="CV67" s="3"/>
    </row>
    <row r="68" spans="2:100" s="1" customFormat="1" ht="19.899999999999999" customHeight="1" x14ac:dyDescent="0.25">
      <c r="B68" s="54">
        <v>12</v>
      </c>
      <c r="C68" s="64" t="s">
        <v>145</v>
      </c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9"/>
      <c r="CT68" s="3"/>
      <c r="CU68" s="3"/>
      <c r="CV68" s="3"/>
    </row>
    <row r="69" spans="2:100" s="1" customFormat="1" ht="19.899999999999999" customHeight="1" x14ac:dyDescent="0.25">
      <c r="B69" s="65"/>
      <c r="C69" s="66" t="s">
        <v>24</v>
      </c>
      <c r="D69" s="56"/>
      <c r="E69" s="56"/>
      <c r="F69" s="56"/>
      <c r="G69" s="56"/>
      <c r="H69" s="56"/>
      <c r="I69" s="56"/>
      <c r="J69" s="56"/>
      <c r="K69" s="56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9"/>
      <c r="CT69" s="3"/>
      <c r="CU69" s="3"/>
      <c r="CV69" s="3"/>
    </row>
    <row r="70" spans="2:100" s="1" customFormat="1" ht="19.899999999999999" customHeight="1" x14ac:dyDescent="0.25">
      <c r="B70" s="65"/>
      <c r="C70" s="66" t="s">
        <v>25</v>
      </c>
      <c r="D70" s="56"/>
      <c r="E70" s="56"/>
      <c r="F70" s="56"/>
      <c r="G70" s="56"/>
      <c r="H70" s="56"/>
      <c r="I70" s="56"/>
      <c r="J70" s="56"/>
      <c r="K70" s="56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9"/>
      <c r="CT70" s="3"/>
      <c r="CU70" s="3"/>
      <c r="CV70" s="3"/>
    </row>
    <row r="71" spans="2:100" s="1" customFormat="1" ht="19.899999999999999" customHeight="1" x14ac:dyDescent="0.25">
      <c r="B71" s="65"/>
      <c r="C71" s="66" t="s">
        <v>49</v>
      </c>
      <c r="D71" s="56"/>
      <c r="E71" s="56"/>
      <c r="F71" s="56"/>
      <c r="G71" s="56"/>
      <c r="H71" s="56"/>
      <c r="I71" s="56"/>
      <c r="J71" s="56"/>
      <c r="K71" s="56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9"/>
      <c r="CT71" s="3"/>
      <c r="CU71" s="3"/>
      <c r="CV71" s="3"/>
    </row>
    <row r="72" spans="2:100" s="1" customFormat="1" ht="19.899999999999999" customHeight="1" x14ac:dyDescent="0.25">
      <c r="B72" s="65"/>
      <c r="C72" s="66" t="s">
        <v>146</v>
      </c>
      <c r="D72" s="56"/>
      <c r="E72" s="56"/>
      <c r="F72" s="56"/>
      <c r="G72" s="56"/>
      <c r="H72" s="56"/>
      <c r="I72" s="56"/>
      <c r="J72" s="56"/>
      <c r="K72" s="56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9"/>
      <c r="CT72" s="3"/>
      <c r="CU72" s="3"/>
      <c r="CV72" s="3"/>
    </row>
    <row r="73" spans="2:100" s="1" customFormat="1" ht="19.899999999999999" customHeight="1" x14ac:dyDescent="0.25">
      <c r="B73" s="65">
        <v>13</v>
      </c>
      <c r="C73" s="64" t="s">
        <v>144</v>
      </c>
      <c r="D73" s="56"/>
      <c r="E73" s="56"/>
      <c r="F73" s="56"/>
      <c r="G73" s="56"/>
      <c r="H73" s="56"/>
      <c r="I73" s="56"/>
      <c r="J73" s="56"/>
      <c r="K73" s="56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9"/>
      <c r="CT73" s="3"/>
      <c r="CU73" s="3"/>
      <c r="CV73" s="3"/>
    </row>
    <row r="74" spans="2:100" s="1" customFormat="1" ht="19.899999999999999" customHeight="1" x14ac:dyDescent="0.25">
      <c r="B74" s="54">
        <v>14</v>
      </c>
      <c r="C74" s="58" t="s">
        <v>104</v>
      </c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9"/>
      <c r="CT74" s="3"/>
      <c r="CU74" s="3"/>
      <c r="CV74" s="3"/>
    </row>
    <row r="75" spans="2:100" s="1" customFormat="1" ht="19.899999999999999" customHeight="1" x14ac:dyDescent="0.25">
      <c r="B75" s="65"/>
      <c r="C75" s="60" t="s">
        <v>34</v>
      </c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9"/>
      <c r="CT75" s="3"/>
      <c r="CU75" s="3"/>
      <c r="CV75" s="3"/>
    </row>
    <row r="76" spans="2:100" s="1" customFormat="1" ht="19.899999999999999" customHeight="1" x14ac:dyDescent="0.25">
      <c r="B76" s="54">
        <v>15</v>
      </c>
      <c r="C76" s="58" t="s">
        <v>105</v>
      </c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9"/>
      <c r="CT76" s="3"/>
      <c r="CU76" s="3"/>
      <c r="CV76" s="3"/>
    </row>
    <row r="77" spans="2:100" s="1" customFormat="1" ht="19.899999999999999" customHeight="1" x14ac:dyDescent="0.25">
      <c r="B77" s="54">
        <v>16</v>
      </c>
      <c r="C77" s="58" t="s">
        <v>106</v>
      </c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9"/>
      <c r="CT77" s="3"/>
      <c r="CU77" s="3"/>
      <c r="CV77" s="3"/>
    </row>
    <row r="78" spans="2:100" s="1" customFormat="1" ht="19.899999999999999" customHeight="1" x14ac:dyDescent="0.25">
      <c r="B78" s="54">
        <v>17</v>
      </c>
      <c r="C78" s="67" t="s">
        <v>107</v>
      </c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9"/>
      <c r="CT78" s="3"/>
      <c r="CU78" s="3"/>
      <c r="CV78" s="3"/>
    </row>
    <row r="79" spans="2:100" s="1" customFormat="1" ht="19.899999999999999" customHeight="1" x14ac:dyDescent="0.25">
      <c r="B79" s="54">
        <v>18</v>
      </c>
      <c r="C79" s="58" t="s">
        <v>108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9"/>
      <c r="CT79" s="3"/>
      <c r="CU79" s="3"/>
      <c r="CV79" s="3"/>
    </row>
    <row r="80" spans="2:100" s="1" customFormat="1" ht="19.899999999999999" customHeight="1" x14ac:dyDescent="0.25">
      <c r="B80" s="54">
        <v>19</v>
      </c>
      <c r="C80" s="58" t="s">
        <v>109</v>
      </c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9"/>
      <c r="CT80" s="3"/>
      <c r="CU80" s="3"/>
      <c r="CV80" s="3"/>
    </row>
    <row r="81" spans="2:100" s="1" customFormat="1" ht="19.899999999999999" customHeight="1" x14ac:dyDescent="0.25">
      <c r="B81" s="54">
        <v>20</v>
      </c>
      <c r="C81" s="58" t="s">
        <v>110</v>
      </c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9"/>
      <c r="CT81" s="3"/>
      <c r="CU81" s="3"/>
      <c r="CV81" s="3"/>
    </row>
    <row r="82" spans="2:100" s="1" customFormat="1" ht="19.899999999999999" customHeight="1" x14ac:dyDescent="0.25">
      <c r="B82" s="65"/>
      <c r="C82" s="60" t="s">
        <v>85</v>
      </c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9"/>
      <c r="CT82" s="3"/>
      <c r="CU82" s="3"/>
      <c r="CV82" s="3"/>
    </row>
    <row r="83" spans="2:100" s="1" customFormat="1" ht="19.899999999999999" customHeight="1" x14ac:dyDescent="0.25">
      <c r="B83" s="65">
        <v>21</v>
      </c>
      <c r="C83" s="58" t="s">
        <v>142</v>
      </c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9"/>
      <c r="CT83" s="3"/>
      <c r="CU83" s="3"/>
      <c r="CV83" s="3"/>
    </row>
    <row r="84" spans="2:100" s="1" customFormat="1" ht="19.899999999999999" customHeight="1" x14ac:dyDescent="0.25">
      <c r="B84" s="54">
        <v>22</v>
      </c>
      <c r="C84" s="58" t="s">
        <v>111</v>
      </c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9"/>
      <c r="CT84" s="3"/>
      <c r="CU84" s="3"/>
      <c r="CV84" s="3"/>
    </row>
    <row r="85" spans="2:100" s="1" customFormat="1" ht="19.899999999999999" customHeight="1" x14ac:dyDescent="0.25">
      <c r="B85" s="68"/>
      <c r="C85" s="60" t="s">
        <v>71</v>
      </c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CT85" s="3"/>
      <c r="CU85" s="3"/>
      <c r="CV85" s="3"/>
    </row>
    <row r="86" spans="2:100" s="1" customFormat="1" ht="19.899999999999999" customHeight="1" x14ac:dyDescent="0.25">
      <c r="B86" s="670" t="s">
        <v>16</v>
      </c>
      <c r="C86" s="670"/>
      <c r="D86" s="670"/>
      <c r="E86" s="670"/>
      <c r="F86" s="670"/>
      <c r="G86" s="670"/>
      <c r="H86" s="670"/>
      <c r="I86" s="670"/>
      <c r="J86" s="670"/>
      <c r="K86" s="670"/>
      <c r="L86" s="670"/>
      <c r="M86" s="670"/>
      <c r="N86" s="670"/>
      <c r="O86" s="670"/>
      <c r="P86" s="670"/>
      <c r="Q86" s="670"/>
      <c r="R86" s="670"/>
      <c r="S86" s="670"/>
      <c r="T86" s="670"/>
      <c r="U86" s="670"/>
      <c r="V86" s="670"/>
      <c r="W86" s="670"/>
      <c r="X86" s="670"/>
      <c r="Y86" s="670"/>
      <c r="Z86" s="670"/>
      <c r="AA86" s="670"/>
      <c r="AB86" s="670"/>
      <c r="AC86" s="670"/>
      <c r="AD86" s="670"/>
      <c r="AE86" s="670"/>
      <c r="AF86" s="670"/>
      <c r="AG86" s="670"/>
      <c r="AH86" s="670"/>
      <c r="AI86" s="670"/>
      <c r="AJ86" s="670"/>
      <c r="AK86" s="670"/>
      <c r="AL86" s="670"/>
      <c r="AM86" s="670"/>
      <c r="AN86" s="670"/>
      <c r="AO86" s="670"/>
      <c r="AP86" s="670"/>
      <c r="AQ86" s="670"/>
      <c r="AR86" s="670"/>
      <c r="AS86" s="670"/>
      <c r="CT86" s="3"/>
      <c r="CU86" s="3"/>
      <c r="CV86" s="3"/>
    </row>
    <row r="87" spans="2:100" s="1" customFormat="1" ht="19.899999999999999" customHeight="1" x14ac:dyDescent="0.25">
      <c r="B87" s="54">
        <v>23</v>
      </c>
      <c r="C87" s="58" t="s">
        <v>112</v>
      </c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CT87" s="3"/>
      <c r="CU87" s="3"/>
      <c r="CV87" s="3"/>
    </row>
    <row r="88" spans="2:100" s="1" customFormat="1" ht="19.899999999999999" customHeight="1" x14ac:dyDescent="0.25">
      <c r="B88" s="54">
        <v>24</v>
      </c>
      <c r="C88" s="58" t="s">
        <v>113</v>
      </c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CT88" s="3"/>
      <c r="CU88" s="3"/>
      <c r="CV88" s="3"/>
    </row>
    <row r="89" spans="2:100" s="1" customFormat="1" ht="19.899999999999999" customHeight="1" x14ac:dyDescent="0.25">
      <c r="B89" s="54">
        <v>25</v>
      </c>
      <c r="C89" s="69" t="s">
        <v>114</v>
      </c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CT89" s="3"/>
      <c r="CU89" s="3"/>
      <c r="CV89" s="3"/>
    </row>
    <row r="90" spans="2:100" s="1" customFormat="1" ht="19.899999999999999" customHeight="1" x14ac:dyDescent="0.25">
      <c r="B90" s="54">
        <v>26</v>
      </c>
      <c r="C90" s="58" t="s">
        <v>115</v>
      </c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CT90" s="3"/>
      <c r="CU90" s="3"/>
      <c r="CV90" s="3"/>
    </row>
    <row r="91" spans="2:100" s="1" customFormat="1" ht="19.899999999999999" customHeight="1" x14ac:dyDescent="0.25">
      <c r="B91" s="54"/>
      <c r="C91" s="60" t="s">
        <v>87</v>
      </c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CT91" s="3"/>
      <c r="CU91" s="3"/>
      <c r="CV91" s="3"/>
    </row>
    <row r="92" spans="2:100" s="1" customFormat="1" ht="19.899999999999999" customHeight="1" x14ac:dyDescent="0.25">
      <c r="B92" s="54">
        <v>27</v>
      </c>
      <c r="C92" s="58" t="s">
        <v>116</v>
      </c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CT92" s="3"/>
      <c r="CU92" s="3"/>
      <c r="CV92" s="3"/>
    </row>
    <row r="93" spans="2:100" s="1" customFormat="1" ht="19.899999999999999" customHeight="1" x14ac:dyDescent="0.25">
      <c r="B93" s="54">
        <v>28</v>
      </c>
      <c r="C93" s="58" t="s">
        <v>117</v>
      </c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CT93" s="3"/>
      <c r="CU93" s="3"/>
      <c r="CV93" s="3"/>
    </row>
    <row r="94" spans="2:100" s="1" customFormat="1" ht="19.899999999999999" customHeight="1" x14ac:dyDescent="0.25">
      <c r="B94" s="54">
        <v>29</v>
      </c>
      <c r="C94" s="58" t="s">
        <v>118</v>
      </c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CT94" s="3"/>
      <c r="CU94" s="3"/>
      <c r="CV94" s="3"/>
    </row>
    <row r="95" spans="2:100" s="1" customFormat="1" ht="19.899999999999999" customHeight="1" x14ac:dyDescent="0.25">
      <c r="B95" s="65"/>
      <c r="C95" s="60" t="s">
        <v>26</v>
      </c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CT95" s="3"/>
      <c r="CU95" s="3"/>
      <c r="CV95" s="3"/>
    </row>
    <row r="96" spans="2:100" s="1" customFormat="1" ht="19.899999999999999" customHeight="1" x14ac:dyDescent="0.25">
      <c r="B96" s="54">
        <v>30</v>
      </c>
      <c r="C96" s="58" t="s">
        <v>119</v>
      </c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CT96" s="3"/>
      <c r="CU96" s="3"/>
      <c r="CV96" s="3"/>
    </row>
    <row r="97" spans="2:100" s="1" customFormat="1" ht="19.899999999999999" customHeight="1" x14ac:dyDescent="0.25">
      <c r="B97" s="65"/>
      <c r="C97" s="60" t="s">
        <v>17</v>
      </c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CT97" s="3"/>
      <c r="CU97" s="3"/>
      <c r="CV97" s="3"/>
    </row>
    <row r="98" spans="2:100" s="1" customFormat="1" ht="19.899999999999999" customHeight="1" x14ac:dyDescent="0.25">
      <c r="B98" s="54">
        <v>31</v>
      </c>
      <c r="C98" s="58" t="s">
        <v>120</v>
      </c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CT98" s="3"/>
      <c r="CU98" s="3"/>
      <c r="CV98" s="3"/>
    </row>
    <row r="99" spans="2:100" s="1" customFormat="1" ht="19.899999999999999" customHeight="1" x14ac:dyDescent="0.25">
      <c r="B99" s="54">
        <v>32</v>
      </c>
      <c r="C99" s="58" t="s">
        <v>121</v>
      </c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CT99" s="3"/>
      <c r="CU99" s="3"/>
      <c r="CV99" s="3"/>
    </row>
    <row r="100" spans="2:100" s="1" customFormat="1" ht="19.899999999999999" customHeight="1" x14ac:dyDescent="0.25">
      <c r="B100" s="54">
        <v>33</v>
      </c>
      <c r="C100" s="58" t="s">
        <v>122</v>
      </c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CT100" s="3"/>
      <c r="CU100" s="3"/>
      <c r="CV100" s="3"/>
    </row>
    <row r="101" spans="2:100" s="1" customFormat="1" ht="19.899999999999999" customHeight="1" x14ac:dyDescent="0.25">
      <c r="B101" s="54">
        <v>34</v>
      </c>
      <c r="C101" s="58" t="s">
        <v>123</v>
      </c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CT101" s="3"/>
      <c r="CU101" s="3"/>
      <c r="CV101" s="3"/>
    </row>
    <row r="102" spans="2:100" s="1" customFormat="1" ht="19.899999999999999" customHeight="1" x14ac:dyDescent="0.25">
      <c r="B102" s="54">
        <v>35</v>
      </c>
      <c r="C102" s="58" t="s">
        <v>124</v>
      </c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CT102" s="3"/>
      <c r="CU102" s="3"/>
      <c r="CV102" s="3"/>
    </row>
    <row r="103" spans="2:100" s="1" customFormat="1" ht="19.899999999999999" customHeight="1" x14ac:dyDescent="0.25">
      <c r="B103" s="65"/>
      <c r="C103" s="60" t="s">
        <v>61</v>
      </c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CT103" s="3"/>
      <c r="CU103" s="3"/>
      <c r="CV103" s="3"/>
    </row>
    <row r="104" spans="2:100" s="1" customFormat="1" ht="19.899999999999999" customHeight="1" x14ac:dyDescent="0.25">
      <c r="B104" s="54">
        <v>36</v>
      </c>
      <c r="C104" s="58" t="s">
        <v>125</v>
      </c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CT104" s="3"/>
      <c r="CU104" s="3"/>
      <c r="CV104" s="3"/>
    </row>
    <row r="105" spans="2:100" s="1" customFormat="1" ht="19.899999999999999" customHeight="1" x14ac:dyDescent="0.25">
      <c r="B105" s="65"/>
      <c r="C105" s="60" t="s">
        <v>63</v>
      </c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CT105" s="3"/>
      <c r="CU105" s="3"/>
      <c r="CV105" s="3"/>
    </row>
    <row r="106" spans="2:100" s="1" customFormat="1" ht="19.899999999999999" customHeight="1" x14ac:dyDescent="0.25">
      <c r="B106" s="54">
        <v>37</v>
      </c>
      <c r="C106" s="58" t="s">
        <v>126</v>
      </c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CT106" s="3"/>
      <c r="CU106" s="3"/>
      <c r="CV106" s="3"/>
    </row>
    <row r="107" spans="2:100" s="1" customFormat="1" ht="19.899999999999999" customHeight="1" x14ac:dyDescent="0.25">
      <c r="B107" s="54">
        <v>38</v>
      </c>
      <c r="C107" s="58" t="s">
        <v>127</v>
      </c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CT107" s="3"/>
      <c r="CU107" s="3"/>
      <c r="CV107" s="3"/>
    </row>
    <row r="108" spans="2:100" s="1" customFormat="1" ht="19.899999999999999" customHeight="1" x14ac:dyDescent="0.25">
      <c r="B108" s="54">
        <v>39</v>
      </c>
      <c r="C108" s="58" t="s">
        <v>128</v>
      </c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CT108" s="3"/>
      <c r="CU108" s="3"/>
      <c r="CV108" s="3"/>
    </row>
    <row r="109" spans="2:100" s="1" customFormat="1" ht="19.899999999999999" customHeight="1" x14ac:dyDescent="0.25">
      <c r="B109" s="670" t="s">
        <v>18</v>
      </c>
      <c r="C109" s="670"/>
      <c r="D109" s="670"/>
      <c r="E109" s="670"/>
      <c r="F109" s="670"/>
      <c r="G109" s="670"/>
      <c r="H109" s="670"/>
      <c r="I109" s="670"/>
      <c r="J109" s="670"/>
      <c r="K109" s="670"/>
      <c r="L109" s="670"/>
      <c r="M109" s="670"/>
      <c r="N109" s="670"/>
      <c r="O109" s="670"/>
      <c r="P109" s="670"/>
      <c r="Q109" s="670"/>
      <c r="R109" s="670"/>
      <c r="S109" s="670"/>
      <c r="T109" s="670"/>
      <c r="U109" s="670"/>
      <c r="V109" s="670"/>
      <c r="W109" s="670"/>
      <c r="X109" s="670"/>
      <c r="Y109" s="670"/>
      <c r="Z109" s="670"/>
      <c r="AA109" s="670"/>
      <c r="AB109" s="670"/>
      <c r="AC109" s="670"/>
      <c r="AD109" s="670"/>
      <c r="AE109" s="670"/>
      <c r="AF109" s="670"/>
      <c r="AG109" s="670"/>
      <c r="AH109" s="670"/>
      <c r="AI109" s="670"/>
      <c r="AJ109" s="670"/>
      <c r="AK109" s="670"/>
      <c r="AL109" s="670"/>
      <c r="AM109" s="670"/>
      <c r="AN109" s="670"/>
      <c r="AO109" s="670"/>
      <c r="AP109" s="670"/>
      <c r="AQ109" s="670"/>
      <c r="AR109" s="70"/>
      <c r="AS109" s="70"/>
      <c r="CT109" s="3"/>
      <c r="CU109" s="3"/>
      <c r="CV109" s="3"/>
    </row>
    <row r="110" spans="2:100" s="1" customFormat="1" ht="19.899999999999999" customHeight="1" x14ac:dyDescent="0.25">
      <c r="B110" s="54">
        <v>40</v>
      </c>
      <c r="C110" s="58" t="s">
        <v>129</v>
      </c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CT110" s="3"/>
      <c r="CU110" s="3"/>
      <c r="CV110" s="3"/>
    </row>
    <row r="111" spans="2:100" s="1" customFormat="1" ht="19.899999999999999" customHeight="1" x14ac:dyDescent="0.25">
      <c r="B111" s="54">
        <v>41</v>
      </c>
      <c r="C111" s="58" t="s">
        <v>130</v>
      </c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CT111" s="3"/>
      <c r="CU111" s="3"/>
      <c r="CV111" s="3"/>
    </row>
    <row r="112" spans="2:100" ht="19.899999999999999" customHeight="1" x14ac:dyDescent="0.25">
      <c r="B112" s="65"/>
      <c r="C112" s="60" t="s">
        <v>36</v>
      </c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</row>
    <row r="113" spans="1:100" ht="19.899999999999999" customHeight="1" x14ac:dyDescent="0.25">
      <c r="B113" s="54">
        <v>42</v>
      </c>
      <c r="C113" s="58" t="s">
        <v>131</v>
      </c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</row>
    <row r="114" spans="1:100" ht="19.899999999999999" customHeight="1" x14ac:dyDescent="0.25">
      <c r="B114" s="65"/>
      <c r="C114" s="60" t="s">
        <v>62</v>
      </c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</row>
    <row r="115" spans="1:100" ht="19.899999999999999" customHeight="1" x14ac:dyDescent="0.25">
      <c r="B115" s="54">
        <v>43</v>
      </c>
      <c r="C115" s="58" t="s">
        <v>132</v>
      </c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</row>
    <row r="116" spans="1:100" ht="19.899999999999999" customHeight="1" x14ac:dyDescent="0.25">
      <c r="B116" s="65"/>
      <c r="C116" s="60" t="s">
        <v>23</v>
      </c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</row>
    <row r="117" spans="1:100" ht="19.899999999999999" customHeight="1" x14ac:dyDescent="0.25">
      <c r="B117" s="54">
        <v>44</v>
      </c>
      <c r="C117" s="58" t="s">
        <v>133</v>
      </c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</row>
    <row r="118" spans="1:100" ht="19.899999999999999" customHeight="1" x14ac:dyDescent="0.25">
      <c r="B118" s="60"/>
      <c r="C118" s="60" t="s">
        <v>37</v>
      </c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</row>
    <row r="119" spans="1:100" ht="19.899999999999999" customHeight="1" x14ac:dyDescent="0.25">
      <c r="B119" s="60"/>
      <c r="C119" s="60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</row>
    <row r="120" spans="1:100" ht="19.899999999999999" customHeight="1" x14ac:dyDescent="0.25">
      <c r="B120" s="59"/>
      <c r="C120" s="60" t="s">
        <v>20</v>
      </c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</row>
    <row r="121" spans="1:100" ht="19.899999999999999" customHeight="1" x14ac:dyDescent="0.25">
      <c r="B121" s="59"/>
      <c r="C121" s="60" t="s">
        <v>19</v>
      </c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</row>
    <row r="122" spans="1:100" ht="19.899999999999999" customHeight="1" x14ac:dyDescent="0.25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</row>
    <row r="123" spans="1:100" ht="19.899999999999999" customHeight="1" x14ac:dyDescent="0.3">
      <c r="B123" s="59"/>
      <c r="C123" s="71" t="s">
        <v>134</v>
      </c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</row>
    <row r="124" spans="1:100" ht="19.899999999999999" customHeight="1" x14ac:dyDescent="0.3">
      <c r="B124" s="59"/>
      <c r="C124" s="72" t="s">
        <v>135</v>
      </c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</row>
    <row r="125" spans="1:100" ht="19.899999999999999" customHeight="1" x14ac:dyDescent="0.3">
      <c r="B125" s="59"/>
      <c r="C125" s="72" t="s">
        <v>60</v>
      </c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CV125" s="73"/>
    </row>
    <row r="126" spans="1:100" s="73" customFormat="1" ht="18" customHeight="1" x14ac:dyDescent="0.25">
      <c r="A126" s="1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</row>
    <row r="127" spans="1:100" s="73" customForma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</row>
    <row r="128" spans="1:100" s="73" customForma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</row>
    <row r="129" spans="1:100" s="73" customForma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</row>
    <row r="130" spans="1:100" s="73" customForma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</row>
    <row r="131" spans="1:100" s="73" customForma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</row>
    <row r="132" spans="1:100" s="73" customForma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</row>
    <row r="133" spans="1:100" s="73" customForma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</row>
    <row r="134" spans="1:100" s="73" customForma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</row>
    <row r="135" spans="1:100" s="73" customForma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V135" s="3"/>
    </row>
    <row r="136" spans="1:100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100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100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100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100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100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100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100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100" s="1" customFormat="1" x14ac:dyDescent="0.2">
      <c r="CT144" s="3"/>
      <c r="CU144" s="3"/>
      <c r="CV144" s="3"/>
    </row>
    <row r="145" spans="98:100" s="1" customFormat="1" x14ac:dyDescent="0.2">
      <c r="CT145" s="3"/>
      <c r="CU145" s="3"/>
      <c r="CV145" s="3"/>
    </row>
    <row r="146" spans="98:100" s="1" customFormat="1" x14ac:dyDescent="0.2">
      <c r="CT146" s="3"/>
      <c r="CU146" s="3"/>
      <c r="CV146" s="3"/>
    </row>
    <row r="147" spans="98:100" s="1" customFormat="1" x14ac:dyDescent="0.2">
      <c r="CT147" s="3"/>
      <c r="CU147" s="3"/>
      <c r="CV147" s="3"/>
    </row>
    <row r="148" spans="98:100" s="1" customFormat="1" x14ac:dyDescent="0.2">
      <c r="CT148" s="3"/>
      <c r="CU148" s="3"/>
      <c r="CV148" s="3"/>
    </row>
    <row r="149" spans="98:100" s="1" customFormat="1" x14ac:dyDescent="0.2">
      <c r="CT149" s="3"/>
      <c r="CU149" s="3"/>
      <c r="CV149" s="3"/>
    </row>
    <row r="150" spans="98:100" s="1" customFormat="1" x14ac:dyDescent="0.2">
      <c r="CT150" s="3"/>
      <c r="CU150" s="3"/>
      <c r="CV150" s="3"/>
    </row>
    <row r="151" spans="98:100" s="1" customFormat="1" x14ac:dyDescent="0.2">
      <c r="CT151" s="3"/>
      <c r="CU151" s="3"/>
      <c r="CV151" s="3"/>
    </row>
    <row r="152" spans="98:100" s="1" customFormat="1" x14ac:dyDescent="0.2">
      <c r="CT152" s="3"/>
      <c r="CU152" s="3"/>
      <c r="CV152" s="3"/>
    </row>
    <row r="153" spans="98:100" s="1" customFormat="1" x14ac:dyDescent="0.2">
      <c r="CT153" s="3"/>
      <c r="CU153" s="3"/>
      <c r="CV153" s="3"/>
    </row>
    <row r="154" spans="98:100" s="1" customFormat="1" x14ac:dyDescent="0.2">
      <c r="CT154" s="3"/>
      <c r="CU154" s="3"/>
      <c r="CV154" s="3"/>
    </row>
    <row r="155" spans="98:100" s="1" customFormat="1" x14ac:dyDescent="0.2">
      <c r="CT155" s="3"/>
      <c r="CU155" s="3"/>
      <c r="CV155" s="3"/>
    </row>
    <row r="156" spans="98:100" s="1" customFormat="1" x14ac:dyDescent="0.2">
      <c r="CT156" s="3"/>
      <c r="CU156" s="3"/>
      <c r="CV156" s="3"/>
    </row>
    <row r="157" spans="98:100" s="1" customFormat="1" x14ac:dyDescent="0.2">
      <c r="CT157" s="3"/>
      <c r="CU157" s="3"/>
      <c r="CV157" s="3"/>
    </row>
    <row r="158" spans="98:100" s="1" customFormat="1" x14ac:dyDescent="0.2">
      <c r="CT158" s="3"/>
      <c r="CU158" s="3"/>
      <c r="CV158" s="3"/>
    </row>
    <row r="159" spans="98:100" s="1" customFormat="1" x14ac:dyDescent="0.2">
      <c r="CT159" s="3"/>
      <c r="CU159" s="3"/>
      <c r="CV159" s="3"/>
    </row>
    <row r="160" spans="98:100" s="1" customFormat="1" x14ac:dyDescent="0.2">
      <c r="CT160" s="3"/>
      <c r="CU160" s="3"/>
      <c r="CV160" s="3"/>
    </row>
    <row r="161" spans="98:100" s="1" customFormat="1" x14ac:dyDescent="0.2">
      <c r="CT161" s="3"/>
      <c r="CU161" s="3"/>
      <c r="CV161" s="3"/>
    </row>
    <row r="162" spans="98:100" s="1" customFormat="1" x14ac:dyDescent="0.2">
      <c r="CT162" s="3"/>
      <c r="CU162" s="3"/>
      <c r="CV162" s="3"/>
    </row>
    <row r="163" spans="98:100" s="1" customFormat="1" x14ac:dyDescent="0.2">
      <c r="CT163" s="3"/>
      <c r="CU163" s="3"/>
      <c r="CV163" s="3"/>
    </row>
    <row r="164" spans="98:100" s="1" customFormat="1" x14ac:dyDescent="0.2">
      <c r="CT164" s="3"/>
      <c r="CU164" s="3"/>
      <c r="CV164" s="3"/>
    </row>
    <row r="165" spans="98:100" s="1" customFormat="1" x14ac:dyDescent="0.2">
      <c r="CT165" s="3"/>
      <c r="CU165" s="3"/>
      <c r="CV165" s="3"/>
    </row>
    <row r="166" spans="98:100" s="1" customFormat="1" x14ac:dyDescent="0.2">
      <c r="CT166" s="3"/>
      <c r="CU166" s="3"/>
      <c r="CV166" s="3"/>
    </row>
    <row r="167" spans="98:100" s="1" customFormat="1" x14ac:dyDescent="0.2">
      <c r="CT167" s="3"/>
      <c r="CU167" s="3"/>
      <c r="CV167" s="3"/>
    </row>
    <row r="168" spans="98:100" s="1" customFormat="1" x14ac:dyDescent="0.2">
      <c r="CT168" s="3"/>
      <c r="CU168" s="3"/>
      <c r="CV168" s="3"/>
    </row>
    <row r="169" spans="98:100" s="1" customFormat="1" x14ac:dyDescent="0.2">
      <c r="CT169" s="3"/>
      <c r="CU169" s="3"/>
      <c r="CV169" s="3"/>
    </row>
    <row r="170" spans="98:100" s="1" customFormat="1" x14ac:dyDescent="0.2">
      <c r="CT170" s="3"/>
      <c r="CU170" s="3"/>
      <c r="CV170" s="3"/>
    </row>
    <row r="171" spans="98:100" s="1" customFormat="1" x14ac:dyDescent="0.2">
      <c r="CT171" s="3"/>
      <c r="CU171" s="3"/>
      <c r="CV171" s="3"/>
    </row>
  </sheetData>
  <sheetProtection algorithmName="SHA-512" hashValue="WJqi0LPROxXHEkaxavu1ji5cJI6Svs1+mmOCsEK/Byp7Pa7HGwK9QrSMKiipVy4fSsO19OWnEqLLRiV4WyhLiw==" saltValue="cHFo3Fj5Xw/tbwgeZ2NYMg==" spinCount="100000" sheet="1" objects="1" scenarios="1" selectLockedCells="1" selectUnlockedCells="1"/>
  <dataConsolidate/>
  <mergeCells count="374">
    <mergeCell ref="B6:AS6"/>
    <mergeCell ref="B7:AS7"/>
    <mergeCell ref="O9:Q9"/>
    <mergeCell ref="R9:U9"/>
    <mergeCell ref="V9:X9"/>
    <mergeCell ref="Y9:AE9"/>
    <mergeCell ref="AF9:AJ9"/>
    <mergeCell ref="B4:AS4"/>
    <mergeCell ref="AK9:AS9"/>
    <mergeCell ref="F12:H12"/>
    <mergeCell ref="I12:L12"/>
    <mergeCell ref="M12:O12"/>
    <mergeCell ref="P12:Y12"/>
    <mergeCell ref="Z12:AA12"/>
    <mergeCell ref="AB12:AE12"/>
    <mergeCell ref="AF12:AG12"/>
    <mergeCell ref="AH12:AK12"/>
    <mergeCell ref="B10:AD10"/>
    <mergeCell ref="AE10:AS10"/>
    <mergeCell ref="B11:E11"/>
    <mergeCell ref="F11:H11"/>
    <mergeCell ref="I11:L11"/>
    <mergeCell ref="M11:O11"/>
    <mergeCell ref="P11:Y11"/>
    <mergeCell ref="Z11:AA11"/>
    <mergeCell ref="AB11:AE11"/>
    <mergeCell ref="AF11:AG11"/>
    <mergeCell ref="AH11:AK11"/>
    <mergeCell ref="AL11:AN11"/>
    <mergeCell ref="AO11:AQ11"/>
    <mergeCell ref="AL12:AN12"/>
    <mergeCell ref="AO12:AQ12"/>
    <mergeCell ref="B12:E12"/>
    <mergeCell ref="B13:E13"/>
    <mergeCell ref="F13:H13"/>
    <mergeCell ref="I13:L13"/>
    <mergeCell ref="M13:O13"/>
    <mergeCell ref="P13:T13"/>
    <mergeCell ref="AO13:AQ13"/>
    <mergeCell ref="B14:E14"/>
    <mergeCell ref="F14:H14"/>
    <mergeCell ref="I14:L14"/>
    <mergeCell ref="M14:O14"/>
    <mergeCell ref="P14:T14"/>
    <mergeCell ref="U14:Y14"/>
    <mergeCell ref="Z14:AA14"/>
    <mergeCell ref="AB14:AE14"/>
    <mergeCell ref="AF14:AG14"/>
    <mergeCell ref="U13:Y13"/>
    <mergeCell ref="Z13:AA13"/>
    <mergeCell ref="AB13:AE13"/>
    <mergeCell ref="AF13:AG13"/>
    <mergeCell ref="AH13:AK13"/>
    <mergeCell ref="AL13:AN13"/>
    <mergeCell ref="AB15:AE15"/>
    <mergeCell ref="AF15:AG15"/>
    <mergeCell ref="AH15:AK15"/>
    <mergeCell ref="AL15:AN15"/>
    <mergeCell ref="AO15:AQ15"/>
    <mergeCell ref="AH14:AK14"/>
    <mergeCell ref="AL14:AN14"/>
    <mergeCell ref="AO14:AQ14"/>
    <mergeCell ref="B15:E15"/>
    <mergeCell ref="F15:H15"/>
    <mergeCell ref="I15:L15"/>
    <mergeCell ref="M15:O15"/>
    <mergeCell ref="P15:T15"/>
    <mergeCell ref="U15:Y15"/>
    <mergeCell ref="Z15:AA15"/>
    <mergeCell ref="AH16:AK16"/>
    <mergeCell ref="AL16:AN16"/>
    <mergeCell ref="AO16:AQ16"/>
    <mergeCell ref="B17:E17"/>
    <mergeCell ref="F17:H17"/>
    <mergeCell ref="I17:L17"/>
    <mergeCell ref="M17:O17"/>
    <mergeCell ref="P17:T17"/>
    <mergeCell ref="U17:Y17"/>
    <mergeCell ref="Z17:AA17"/>
    <mergeCell ref="B16:E16"/>
    <mergeCell ref="F16:H16"/>
    <mergeCell ref="I16:L16"/>
    <mergeCell ref="M16:O16"/>
    <mergeCell ref="P16:T16"/>
    <mergeCell ref="U16:Y16"/>
    <mergeCell ref="Z16:AA16"/>
    <mergeCell ref="AB16:AE16"/>
    <mergeCell ref="AF16:AG16"/>
    <mergeCell ref="AB17:AE17"/>
    <mergeCell ref="AF17:AG17"/>
    <mergeCell ref="AH17:AK17"/>
    <mergeCell ref="AL17:AN17"/>
    <mergeCell ref="AO17:AQ17"/>
    <mergeCell ref="B18:E18"/>
    <mergeCell ref="F18:H18"/>
    <mergeCell ref="I18:L18"/>
    <mergeCell ref="M18:O18"/>
    <mergeCell ref="P18:T18"/>
    <mergeCell ref="AO18:AQ18"/>
    <mergeCell ref="B19:E19"/>
    <mergeCell ref="F19:H19"/>
    <mergeCell ref="I19:L19"/>
    <mergeCell ref="M19:O19"/>
    <mergeCell ref="P19:T19"/>
    <mergeCell ref="U19:Y19"/>
    <mergeCell ref="Z19:AA19"/>
    <mergeCell ref="AB19:AE19"/>
    <mergeCell ref="AF19:AG19"/>
    <mergeCell ref="U18:Y18"/>
    <mergeCell ref="Z18:AA18"/>
    <mergeCell ref="AB18:AE18"/>
    <mergeCell ref="AF18:AG18"/>
    <mergeCell ref="AH18:AK18"/>
    <mergeCell ref="AL18:AN18"/>
    <mergeCell ref="AH19:AK19"/>
    <mergeCell ref="AL19:AN19"/>
    <mergeCell ref="AO19:AQ19"/>
    <mergeCell ref="AH20:AK20"/>
    <mergeCell ref="AL20:AN20"/>
    <mergeCell ref="AO20:AQ20"/>
    <mergeCell ref="B21:E21"/>
    <mergeCell ref="F21:H21"/>
    <mergeCell ref="I21:L21"/>
    <mergeCell ref="M21:O21"/>
    <mergeCell ref="P21:T21"/>
    <mergeCell ref="AH22:AK22"/>
    <mergeCell ref="AL22:AN22"/>
    <mergeCell ref="AO22:AQ22"/>
    <mergeCell ref="B20:E20"/>
    <mergeCell ref="F20:H20"/>
    <mergeCell ref="I20:L20"/>
    <mergeCell ref="M20:O20"/>
    <mergeCell ref="P20:T20"/>
    <mergeCell ref="U20:Y20"/>
    <mergeCell ref="Z20:AA20"/>
    <mergeCell ref="AB20:AE20"/>
    <mergeCell ref="AF20:AG20"/>
    <mergeCell ref="B23:AA23"/>
    <mergeCell ref="AB23:AG23"/>
    <mergeCell ref="AH23:AK23"/>
    <mergeCell ref="AL23:AN23"/>
    <mergeCell ref="AO23:AQ23"/>
    <mergeCell ref="AO21:AQ21"/>
    <mergeCell ref="B22:E22"/>
    <mergeCell ref="F22:H22"/>
    <mergeCell ref="I22:L22"/>
    <mergeCell ref="M22:O22"/>
    <mergeCell ref="P22:T22"/>
    <mergeCell ref="U22:Y22"/>
    <mergeCell ref="Z22:AA22"/>
    <mergeCell ref="AB22:AE22"/>
    <mergeCell ref="AF22:AG22"/>
    <mergeCell ref="U21:Y21"/>
    <mergeCell ref="Z21:AA21"/>
    <mergeCell ref="AB21:AE21"/>
    <mergeCell ref="AF21:AG21"/>
    <mergeCell ref="AH21:AK21"/>
    <mergeCell ref="AL21:AN21"/>
    <mergeCell ref="B24:AA24"/>
    <mergeCell ref="AB24:AN24"/>
    <mergeCell ref="AO24:AS24"/>
    <mergeCell ref="M25:P25"/>
    <mergeCell ref="AB25:AS25"/>
    <mergeCell ref="B26:G26"/>
    <mergeCell ref="H26:L26"/>
    <mergeCell ref="M26:Q26"/>
    <mergeCell ref="R26:V26"/>
    <mergeCell ref="W26:AA26"/>
    <mergeCell ref="AB26:AF26"/>
    <mergeCell ref="AG26:AH26"/>
    <mergeCell ref="AI26:AL26"/>
    <mergeCell ref="AM26:AP26"/>
    <mergeCell ref="B27:G27"/>
    <mergeCell ref="H27:L27"/>
    <mergeCell ref="M27:Q27"/>
    <mergeCell ref="R27:V27"/>
    <mergeCell ref="W27:AA27"/>
    <mergeCell ref="AB27:AF27"/>
    <mergeCell ref="AG27:AH27"/>
    <mergeCell ref="AI27:AL27"/>
    <mergeCell ref="AM27:AP27"/>
    <mergeCell ref="AQ27:AS27"/>
    <mergeCell ref="B28:G28"/>
    <mergeCell ref="H28:L28"/>
    <mergeCell ref="M28:Q28"/>
    <mergeCell ref="R28:V28"/>
    <mergeCell ref="W28:AA28"/>
    <mergeCell ref="AB28:AF28"/>
    <mergeCell ref="AQ29:AS29"/>
    <mergeCell ref="B30:G30"/>
    <mergeCell ref="H30:L30"/>
    <mergeCell ref="AB30:AF30"/>
    <mergeCell ref="AG30:AH30"/>
    <mergeCell ref="AI30:AL30"/>
    <mergeCell ref="AM30:AP30"/>
    <mergeCell ref="AQ30:AS30"/>
    <mergeCell ref="AG28:AH28"/>
    <mergeCell ref="AI28:AL28"/>
    <mergeCell ref="AM28:AP28"/>
    <mergeCell ref="AQ28:AS28"/>
    <mergeCell ref="B29:G29"/>
    <mergeCell ref="H29:L29"/>
    <mergeCell ref="AB29:AF29"/>
    <mergeCell ref="AG29:AH29"/>
    <mergeCell ref="AI29:AL29"/>
    <mergeCell ref="AM29:AP29"/>
    <mergeCell ref="AG31:AH31"/>
    <mergeCell ref="AI31:AL31"/>
    <mergeCell ref="AM31:AP31"/>
    <mergeCell ref="AQ31:AS31"/>
    <mergeCell ref="B32:G32"/>
    <mergeCell ref="H32:L32"/>
    <mergeCell ref="M32:Q32"/>
    <mergeCell ref="R32:V32"/>
    <mergeCell ref="W32:AA32"/>
    <mergeCell ref="AB32:AF32"/>
    <mergeCell ref="B31:G31"/>
    <mergeCell ref="H31:L31"/>
    <mergeCell ref="M31:Q31"/>
    <mergeCell ref="R31:V31"/>
    <mergeCell ref="W31:AA31"/>
    <mergeCell ref="AB31:AF31"/>
    <mergeCell ref="AG32:AH32"/>
    <mergeCell ref="AI32:AL32"/>
    <mergeCell ref="AM32:AP32"/>
    <mergeCell ref="AQ32:AS32"/>
    <mergeCell ref="AQ33:AS33"/>
    <mergeCell ref="B34:G34"/>
    <mergeCell ref="H34:L34"/>
    <mergeCell ref="M34:Q34"/>
    <mergeCell ref="R34:V34"/>
    <mergeCell ref="W34:AA34"/>
    <mergeCell ref="AB34:AF34"/>
    <mergeCell ref="AG34:AH34"/>
    <mergeCell ref="AI34:AL34"/>
    <mergeCell ref="AM34:AP34"/>
    <mergeCell ref="AQ34:AS34"/>
    <mergeCell ref="B33:G33"/>
    <mergeCell ref="H33:L33"/>
    <mergeCell ref="M33:Q33"/>
    <mergeCell ref="R33:V33"/>
    <mergeCell ref="W33:AA33"/>
    <mergeCell ref="AB33:AF33"/>
    <mergeCell ref="AG33:AH33"/>
    <mergeCell ref="AI33:AL33"/>
    <mergeCell ref="AM33:AP33"/>
    <mergeCell ref="AQ35:AS35"/>
    <mergeCell ref="B36:G36"/>
    <mergeCell ref="H36:L36"/>
    <mergeCell ref="M36:Q36"/>
    <mergeCell ref="R36:V36"/>
    <mergeCell ref="W36:AA36"/>
    <mergeCell ref="AB36:AF36"/>
    <mergeCell ref="AG36:AH36"/>
    <mergeCell ref="AI36:AL36"/>
    <mergeCell ref="AM36:AP36"/>
    <mergeCell ref="AQ36:AS36"/>
    <mergeCell ref="B35:G35"/>
    <mergeCell ref="H35:L35"/>
    <mergeCell ref="M35:Q35"/>
    <mergeCell ref="R35:V35"/>
    <mergeCell ref="W35:AA35"/>
    <mergeCell ref="AB35:AF35"/>
    <mergeCell ref="AG35:AH35"/>
    <mergeCell ref="AI35:AL35"/>
    <mergeCell ref="AM35:AP35"/>
    <mergeCell ref="AQ37:AS37"/>
    <mergeCell ref="B38:G38"/>
    <mergeCell ref="H38:K38"/>
    <mergeCell ref="M38:P38"/>
    <mergeCell ref="R38:U38"/>
    <mergeCell ref="W38:Z38"/>
    <mergeCell ref="AB38:AF38"/>
    <mergeCell ref="AG38:AH38"/>
    <mergeCell ref="AI38:AL38"/>
    <mergeCell ref="AM38:AP38"/>
    <mergeCell ref="AQ38:AS38"/>
    <mergeCell ref="B37:G37"/>
    <mergeCell ref="H37:L37"/>
    <mergeCell ref="M37:Q37"/>
    <mergeCell ref="R37:V37"/>
    <mergeCell ref="W37:AA37"/>
    <mergeCell ref="AB37:AF37"/>
    <mergeCell ref="AG37:AH37"/>
    <mergeCell ref="AI37:AL37"/>
    <mergeCell ref="AM37:AP37"/>
    <mergeCell ref="AQ39:AS39"/>
    <mergeCell ref="B40:G40"/>
    <mergeCell ref="H40:L40"/>
    <mergeCell ref="M40:Q40"/>
    <mergeCell ref="R40:V40"/>
    <mergeCell ref="W40:AA40"/>
    <mergeCell ref="AB40:AF40"/>
    <mergeCell ref="AG40:AH40"/>
    <mergeCell ref="AI40:AL40"/>
    <mergeCell ref="AM40:AP40"/>
    <mergeCell ref="AQ40:AS40"/>
    <mergeCell ref="B39:G39"/>
    <mergeCell ref="H39:L39"/>
    <mergeCell ref="M39:Q39"/>
    <mergeCell ref="R39:V39"/>
    <mergeCell ref="W39:AA39"/>
    <mergeCell ref="AB39:AF39"/>
    <mergeCell ref="AG39:AH39"/>
    <mergeCell ref="AI39:AL39"/>
    <mergeCell ref="AM39:AP39"/>
    <mergeCell ref="AQ41:AS41"/>
    <mergeCell ref="B42:G42"/>
    <mergeCell ref="H42:L42"/>
    <mergeCell ref="M42:Q42"/>
    <mergeCell ref="R42:V42"/>
    <mergeCell ref="W42:AA42"/>
    <mergeCell ref="AB42:AF42"/>
    <mergeCell ref="AG42:AH42"/>
    <mergeCell ref="AI42:AL42"/>
    <mergeCell ref="AM42:AP42"/>
    <mergeCell ref="AQ42:AS42"/>
    <mergeCell ref="B41:G41"/>
    <mergeCell ref="H41:L41"/>
    <mergeCell ref="M41:Q41"/>
    <mergeCell ref="R41:V41"/>
    <mergeCell ref="W41:AA41"/>
    <mergeCell ref="AB41:AF41"/>
    <mergeCell ref="AG41:AH41"/>
    <mergeCell ref="AI41:AL41"/>
    <mergeCell ref="AM41:AP41"/>
    <mergeCell ref="B43:G43"/>
    <mergeCell ref="H43:L43"/>
    <mergeCell ref="M43:Q43"/>
    <mergeCell ref="R43:V43"/>
    <mergeCell ref="W43:AA43"/>
    <mergeCell ref="AB43:AF43"/>
    <mergeCell ref="AM44:AP44"/>
    <mergeCell ref="AQ44:AS44"/>
    <mergeCell ref="B45:G45"/>
    <mergeCell ref="H45:L45"/>
    <mergeCell ref="M45:Q45"/>
    <mergeCell ref="R45:V45"/>
    <mergeCell ref="W45:AA45"/>
    <mergeCell ref="AB45:AF45"/>
    <mergeCell ref="AG43:AH43"/>
    <mergeCell ref="AI43:AL43"/>
    <mergeCell ref="AM43:AP43"/>
    <mergeCell ref="AQ43:AS43"/>
    <mergeCell ref="B44:G44"/>
    <mergeCell ref="H44:L44"/>
    <mergeCell ref="M44:Q44"/>
    <mergeCell ref="R44:V44"/>
    <mergeCell ref="W44:AA44"/>
    <mergeCell ref="AB44:AF44"/>
    <mergeCell ref="BG27:BH27"/>
    <mergeCell ref="BI27:BL27"/>
    <mergeCell ref="BM27:BP27"/>
    <mergeCell ref="BQ27:BS27"/>
    <mergeCell ref="B54:AQ54"/>
    <mergeCell ref="B55:AS55"/>
    <mergeCell ref="B65:AS65"/>
    <mergeCell ref="B86:AS86"/>
    <mergeCell ref="B109:AQ109"/>
    <mergeCell ref="BB27:BF27"/>
    <mergeCell ref="B47:D47"/>
    <mergeCell ref="AI47:AO47"/>
    <mergeCell ref="B48:AS49"/>
    <mergeCell ref="B50:AS50"/>
    <mergeCell ref="B51:AS51"/>
    <mergeCell ref="B52:AS53"/>
    <mergeCell ref="AG45:AH45"/>
    <mergeCell ref="AI45:AL45"/>
    <mergeCell ref="AM45:AP45"/>
    <mergeCell ref="AQ45:AS45"/>
    <mergeCell ref="X46:AI46"/>
    <mergeCell ref="AJ46:AS46"/>
    <mergeCell ref="AG44:AH44"/>
    <mergeCell ref="AI44:AL44"/>
  </mergeCells>
  <dataValidations count="1">
    <dataValidation type="list" allowBlank="1" showInputMessage="1" showErrorMessage="1" sqref="M25:P25" xr:uid="{00000000-0002-0000-0300-000000000000}">
      <formula1>#REF!</formula1>
    </dataValidation>
  </dataValidations>
  <printOptions horizontalCentered="1"/>
  <pageMargins left="0" right="0" top="0" bottom="0" header="0.5" footer="0.5"/>
  <pageSetup scale="83" fitToHeight="0" orientation="portrait" horizontalDpi="4294967294" verticalDpi="300" r:id="rId1"/>
  <headerFooter>
    <oddFooter>&amp;R&amp;"Calibri,Regular"&amp;8REV 11/2016</oddFooter>
  </headerFooter>
  <rowBreaks count="2" manualBreakCount="2">
    <brk id="49" min="1" max="44" man="1"/>
    <brk id="95" min="1" max="44" man="1"/>
  </rowBreaks>
  <drawing r:id="rId2"/>
  <legacyDrawing r:id="rId3"/>
  <controls>
    <mc:AlternateContent xmlns:mc="http://schemas.openxmlformats.org/markup-compatibility/2006">
      <mc:Choice Requires="x14">
        <control shapeId="3078" r:id="rId4" name="OptionButton1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0</xdr:rowOff>
              </from>
              <to>
                <xdr:col>11</xdr:col>
                <xdr:colOff>66675</xdr:colOff>
                <xdr:row>2</xdr:row>
                <xdr:rowOff>19050</xdr:rowOff>
              </to>
            </anchor>
          </controlPr>
        </control>
      </mc:Choice>
      <mc:Fallback>
        <control shapeId="3078" r:id="rId4" name="OptionButton1"/>
      </mc:Fallback>
    </mc:AlternateContent>
    <mc:AlternateContent xmlns:mc="http://schemas.openxmlformats.org/markup-compatibility/2006">
      <mc:Choice Requires="x14">
        <control shapeId="3079" r:id="rId6" name="OptionButton2">
          <controlPr defaultSize="0" print="0" autoFill="0" autoLine="0" linkedCell="#REF!" r:id="rId7">
            <anchor moveWithCells="1">
              <from>
                <xdr:col>9</xdr:col>
                <xdr:colOff>142875</xdr:colOff>
                <xdr:row>0</xdr:row>
                <xdr:rowOff>0</xdr:rowOff>
              </from>
              <to>
                <xdr:col>14</xdr:col>
                <xdr:colOff>104775</xdr:colOff>
                <xdr:row>2</xdr:row>
                <xdr:rowOff>19050</xdr:rowOff>
              </to>
            </anchor>
          </controlPr>
        </control>
      </mc:Choice>
      <mc:Fallback>
        <control shapeId="3079" r:id="rId6" name="OptionButton2"/>
      </mc:Fallback>
    </mc:AlternateContent>
    <mc:AlternateContent xmlns:mc="http://schemas.openxmlformats.org/markup-compatibility/2006">
      <mc:Choice Requires="x14">
        <control shapeId="3073" r:id="rId8" name="Check Box 1">
          <controlPr defaultSize="0" print="0" autoFill="0" autoLine="0" autoPict="0">
            <anchor moveWithCells="1">
              <from>
                <xdr:col>7</xdr:col>
                <xdr:colOff>28575</xdr:colOff>
                <xdr:row>0</xdr:row>
                <xdr:rowOff>0</xdr:rowOff>
              </from>
              <to>
                <xdr:col>9</xdr:col>
                <xdr:colOff>66675</xdr:colOff>
                <xdr:row>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4" r:id="rId9" name="Check Box 2">
          <controlPr defaultSize="0" print="0" autoFill="0" autoLine="0" autoPict="0">
            <anchor moveWithCells="1">
              <from>
                <xdr:col>12</xdr:col>
                <xdr:colOff>57150</xdr:colOff>
                <xdr:row>0</xdr:row>
                <xdr:rowOff>0</xdr:rowOff>
              </from>
              <to>
                <xdr:col>13</xdr:col>
                <xdr:colOff>152400</xdr:colOff>
                <xdr:row>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5" r:id="rId10" name="Check Box 3">
          <controlPr defaultSize="0" print="0" autoFill="0" autoLine="0" autoPict="0">
            <anchor moveWithCells="1">
              <from>
                <xdr:col>17</xdr:col>
                <xdr:colOff>38100</xdr:colOff>
                <xdr:row>0</xdr:row>
                <xdr:rowOff>0</xdr:rowOff>
              </from>
              <to>
                <xdr:col>18</xdr:col>
                <xdr:colOff>180975</xdr:colOff>
                <xdr:row>2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6" r:id="rId11" name="Check Box 4">
          <controlPr defaultSize="0" print="0" autoFill="0" autoLine="0" autoPict="0">
            <anchor moveWithCells="1">
              <from>
                <xdr:col>22</xdr:col>
                <xdr:colOff>38100</xdr:colOff>
                <xdr:row>0</xdr:row>
                <xdr:rowOff>0</xdr:rowOff>
              </from>
              <to>
                <xdr:col>23</xdr:col>
                <xdr:colOff>142875</xdr:colOff>
                <xdr:row>2</xdr:row>
                <xdr:rowOff>19050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VT</vt:lpstr>
      <vt:lpstr>VT 2</vt:lpstr>
      <vt:lpstr>VT 3</vt:lpstr>
      <vt:lpstr>Instructions</vt:lpstr>
      <vt:lpstr>Instructions!Print_Area</vt:lpstr>
      <vt:lpstr>VT!Print_Area</vt:lpstr>
      <vt:lpstr>'VT 2'!Print_Area</vt:lpstr>
      <vt:lpstr>'VT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Asphalt Roadway VT Report</dc:title>
  <dc:subject/>
  <dc:creator>State Materials Office</dc:creator>
  <cp:lastModifiedBy>Kelli Biandudi</cp:lastModifiedBy>
  <cp:lastPrinted>2018-07-17T20:51:54Z</cp:lastPrinted>
  <dcterms:created xsi:type="dcterms:W3CDTF">2001-02-13T12:58:49Z</dcterms:created>
  <dcterms:modified xsi:type="dcterms:W3CDTF">2018-07-31T19:45:18Z</dcterms:modified>
</cp:coreProperties>
</file>